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11940" windowHeight="3390" activeTab="2"/>
  </bookViews>
  <sheets>
    <sheet name="használati" sheetId="1" r:id="rId1"/>
    <sheet name="Törzsadatok" sheetId="2" r:id="rId2"/>
    <sheet name="üzemanyagárak" sheetId="3" r:id="rId3"/>
    <sheet name="Normalap" sheetId="4" r:id="rId4"/>
    <sheet name="500 km átalány" sheetId="5" r:id="rId5"/>
    <sheet name="01" sheetId="6" r:id="rId6"/>
    <sheet name="02" sheetId="7" r:id="rId7"/>
    <sheet name="03" sheetId="8" r:id="rId8"/>
    <sheet name="04" sheetId="9" r:id="rId9"/>
    <sheet name="05" sheetId="10" r:id="rId10"/>
    <sheet name="06" sheetId="11" r:id="rId11"/>
    <sheet name="07" sheetId="12" r:id="rId12"/>
    <sheet name="08" sheetId="13" r:id="rId13"/>
    <sheet name="09" sheetId="14" r:id="rId14"/>
    <sheet name="10" sheetId="15" r:id="rId15"/>
    <sheet name="11" sheetId="16" r:id="rId16"/>
    <sheet name="12" sheetId="17" r:id="rId17"/>
    <sheet name="kiküld etalon" sheetId="18" r:id="rId18"/>
  </sheets>
  <definedNames/>
  <calcPr fullCalcOnLoad="1"/>
</workbook>
</file>

<file path=xl/sharedStrings.xml><?xml version="1.0" encoding="utf-8"?>
<sst xmlns="http://schemas.openxmlformats.org/spreadsheetml/2006/main" count="1641" uniqueCount="226">
  <si>
    <t>liter</t>
  </si>
  <si>
    <t>APEH által közzétett elszámolható üzemanyagárak:</t>
  </si>
  <si>
    <t>Ft / liter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</si>
  <si>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</si>
  <si>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</si>
  <si>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</si>
  <si>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</si>
  <si>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</si>
  <si>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</si>
  <si>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</si>
  <si>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</si>
  <si>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</si>
  <si>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</si>
  <si>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</si>
  <si>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</si>
  <si>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elszámolható üzemanyag fogyasztása:</t>
  </si>
  <si>
    <t>Apeh által elismert,</t>
  </si>
  <si>
    <t>motor térfogata:</t>
  </si>
  <si>
    <t>cm3</t>
  </si>
  <si>
    <t>Éves összesítő 
(forrás adatok)</t>
  </si>
  <si>
    <t>Itt ki kell tölteni a bekeretezett cellákat!</t>
  </si>
  <si>
    <t>Típus:</t>
  </si>
  <si>
    <t>Rendszám:</t>
  </si>
  <si>
    <t>bizonylat nélkül elszám. Összeg</t>
  </si>
  <si>
    <t>Ft/km</t>
  </si>
  <si>
    <t>Benzinüzemű gépkocsi alapnorma átalány</t>
  </si>
  <si>
    <t>hengerűrtartalom</t>
  </si>
  <si>
    <t>üzanyag</t>
  </si>
  <si>
    <t>1=benzik, 2=gázolaj</t>
  </si>
  <si>
    <t>Gázolaj üzemű gépkocsi alapnorma átalány</t>
  </si>
  <si>
    <t>Kiküldetési rendelvény</t>
  </si>
  <si>
    <t>Neve:</t>
  </si>
  <si>
    <t>Címe:</t>
  </si>
  <si>
    <t>Lakcíme:</t>
  </si>
  <si>
    <t>Adószáma:</t>
  </si>
  <si>
    <t>vége</t>
  </si>
  <si>
    <t>útvonala és célja</t>
  </si>
  <si>
    <t>10.</t>
  </si>
  <si>
    <t>11.</t>
  </si>
  <si>
    <t>12.</t>
  </si>
  <si>
    <t>13.</t>
  </si>
  <si>
    <t>14.</t>
  </si>
  <si>
    <t>15.</t>
  </si>
  <si>
    <t>Dátum:</t>
  </si>
  <si>
    <t>típusa:</t>
  </si>
  <si>
    <t>sor</t>
  </si>
  <si>
    <t>kezdete</t>
  </si>
  <si>
    <t xml:space="preserve">Közlekedési </t>
  </si>
  <si>
    <t>Futás-</t>
  </si>
  <si>
    <t>Szállás</t>
  </si>
  <si>
    <t>Le:</t>
  </si>
  <si>
    <t>szám</t>
  </si>
  <si>
    <t>eszköz</t>
  </si>
  <si>
    <t>költség</t>
  </si>
  <si>
    <t xml:space="preserve">kötelező </t>
  </si>
  <si>
    <t>költsége (Ft)</t>
  </si>
  <si>
    <t>(Ft)</t>
  </si>
  <si>
    <t xml:space="preserve">reggeli miatt </t>
  </si>
  <si>
    <t>01.</t>
  </si>
  <si>
    <t>szgk.</t>
  </si>
  <si>
    <t>02.</t>
  </si>
  <si>
    <t>03.</t>
  </si>
  <si>
    <t>04.</t>
  </si>
  <si>
    <t>05.</t>
  </si>
  <si>
    <t>06.</t>
  </si>
  <si>
    <t>07.</t>
  </si>
  <si>
    <t>08.</t>
  </si>
  <si>
    <t>09.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</si>
  <si>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</si>
  <si>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</si>
  <si>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</si>
  <si>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</si>
  <si>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</si>
  <si>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</si>
  <si>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</si>
  <si>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</si>
  <si>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</si>
  <si>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</si>
  <si>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</si>
  <si>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</si>
  <si>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</si>
  <si>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</si>
  <si>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</si>
  <si>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</si>
  <si>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</si>
  <si>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</si>
  <si>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</si>
  <si>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</si>
  <si>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ÖSSZESEN</t>
  </si>
  <si>
    <t>1. Alkalmazott üzemanyag</t>
  </si>
  <si>
    <t xml:space="preserve">2. Elszámoló ára                   </t>
  </si>
  <si>
    <t>4. Üzemanyag térítés</t>
  </si>
  <si>
    <t xml:space="preserve">3. Üzemanyag norma                                            </t>
  </si>
  <si>
    <t>5. Értékcsökkenés</t>
  </si>
  <si>
    <t>Mellékletek:</t>
  </si>
  <si>
    <t>utazási jegy:</t>
  </si>
  <si>
    <t>db</t>
  </si>
  <si>
    <t>szállodai számla</t>
  </si>
  <si>
    <t>egyéb:</t>
  </si>
  <si>
    <t>A munkáltató</t>
  </si>
  <si>
    <t>A munkavállaló vagy tag</t>
  </si>
  <si>
    <t>Anyja neve:</t>
  </si>
  <si>
    <t xml:space="preserve">Nettó kifizetendő: </t>
  </si>
  <si>
    <t xml:space="preserve">A kiküledtést elrendelem, a teljesítést igazolom: </t>
  </si>
  <si>
    <t>aláírás</t>
  </si>
  <si>
    <t>A fenti összeget átvettem:</t>
  </si>
  <si>
    <t>A rendelvény száma:</t>
  </si>
  <si>
    <t>Neve</t>
  </si>
  <si>
    <t>Címe</t>
  </si>
  <si>
    <t>Adószáma</t>
  </si>
  <si>
    <t>A munkavállaló (tag)</t>
  </si>
  <si>
    <t>neve</t>
  </si>
  <si>
    <t>címe</t>
  </si>
  <si>
    <t>születési helye</t>
  </si>
  <si>
    <t>születési ideje</t>
  </si>
  <si>
    <t>anyja neve</t>
  </si>
  <si>
    <t>adóazonosító jele</t>
  </si>
  <si>
    <t>Öreg Lámáné</t>
  </si>
  <si>
    <t>K2009/1</t>
  </si>
  <si>
    <t>Honnan</t>
  </si>
  <si>
    <t>Hová</t>
  </si>
  <si>
    <t>Cél</t>
  </si>
  <si>
    <t>6. Összes térítés szgk.</t>
  </si>
  <si>
    <t>7. Összes költségtérítés</t>
  </si>
  <si>
    <t>8. levonásra kerülő szja</t>
  </si>
  <si>
    <t>Év:</t>
  </si>
  <si>
    <t>év</t>
  </si>
  <si>
    <t>Szül hely, idő:</t>
  </si>
  <si>
    <t>Adóaz jel:</t>
  </si>
  <si>
    <t>K2009/2</t>
  </si>
  <si>
    <t>A hivatali, üzleti utazás költségtérítéséhez</t>
  </si>
  <si>
    <t xml:space="preserve">A jármű rendszáma: </t>
  </si>
  <si>
    <t>telj.</t>
  </si>
  <si>
    <t xml:space="preserve"> (km)</t>
  </si>
  <si>
    <t>K2009/3</t>
  </si>
  <si>
    <t>K2009/4</t>
  </si>
  <si>
    <t>K2009/5</t>
  </si>
  <si>
    <t>K2009/6</t>
  </si>
  <si>
    <t>K2009/7</t>
  </si>
  <si>
    <t>K2009/8</t>
  </si>
  <si>
    <t>K2009/9</t>
  </si>
  <si>
    <t>K2009/10</t>
  </si>
  <si>
    <t>K2009/11</t>
  </si>
  <si>
    <t>K2009/12</t>
  </si>
  <si>
    <t>Tisztelt Kollegák!</t>
  </si>
  <si>
    <t>2009 január elsejétől alkalmazható a kiküldetési rendelvény tagoknak és munkavállalóknak egyaránt.</t>
  </si>
  <si>
    <t xml:space="preserve">Munkátok megkönnyítése végett bocsátom most rendelkezésre ezt a kiküldetési rendelvényes excell táblát, mely </t>
  </si>
  <si>
    <t>remélhetőleg némileg megkönnyítheti a munkátokat.</t>
  </si>
  <si>
    <t xml:space="preserve">az utolsó munka lap a kiküld etalon csak mintaként szolgál, azzal nincs mit tenni. </t>
  </si>
  <si>
    <t>A fogyasztás elszámolás lapon a bekeretezett (és szinezett) cellákat értelemszerűen fel kell tölteni.</t>
  </si>
  <si>
    <t>Az esetlegesen a táblázatban szereplő üzemanyag árak valószínűleg nem helyesek, csak a tesztelés során</t>
  </si>
  <si>
    <t>volt segítségemre.</t>
  </si>
  <si>
    <t>A törzsadatok oldalon minden sárga cellát fel kell tölteni adattal.</t>
  </si>
  <si>
    <t>Tekintettel a két alapados táblázatra, az ezekben feltüntetett adatokat a további oladalakon automatikusan</t>
  </si>
  <si>
    <t xml:space="preserve">átveszi az excell. </t>
  </si>
  <si>
    <t xml:space="preserve">Vonatkozik ez a számadatokra is. Arra azonban felhívom a figyelmet ha csak egy sort is beszúrunk, borulhat </t>
  </si>
  <si>
    <t>az egész, ilynekor minden képletet újra átnézni szükséges.</t>
  </si>
  <si>
    <t>A 01-12 lapok az év hónapjainak megfelelő kiküldetési rendelvényeket tartalmazzák.</t>
  </si>
  <si>
    <t>A táblázattal kapcsoaltos észrevételeket szívesen vesszük.</t>
  </si>
  <si>
    <t>Eredményes felhasználást kívánok!</t>
  </si>
  <si>
    <t>érintett év:</t>
  </si>
  <si>
    <t>értéke lehet 2009 vagy 2010</t>
  </si>
  <si>
    <t>attól függően hogy 2010 után vagy előtti időszakra kívánjuk-e használni</t>
  </si>
  <si>
    <t>ERRE A CELLÁRA RETTENT FIGYELJ, HA EZ NEM JÓ NEM MÜKÖDIK AZ EGÉSZ!!!!!!!!!!!</t>
  </si>
  <si>
    <t>január hó</t>
  </si>
  <si>
    <t xml:space="preserve">Elszámolható átalány: </t>
  </si>
  <si>
    <t>Elszámolható átalány</t>
  </si>
  <si>
    <t>km/hó</t>
  </si>
  <si>
    <t>Ez csak ev-knél értelmezhető, ott ugyanis ennyi mehet adómentesen</t>
  </si>
  <si>
    <t>(cégautóadómentesen)</t>
  </si>
  <si>
    <t>Természetesen az összes többi kék adatos cellákat is ki kell tölteni!</t>
  </si>
  <si>
    <t>Fogyasztási Norma</t>
  </si>
  <si>
    <t>l/100km</t>
  </si>
  <si>
    <t>értékcsökk tér</t>
  </si>
  <si>
    <t>Ft/ km</t>
  </si>
  <si>
    <t>Elsz üzemanyag ár</t>
  </si>
  <si>
    <t>FT/l</t>
  </si>
  <si>
    <t>Autó típusa:</t>
  </si>
  <si>
    <t>Rendszáma:</t>
  </si>
  <si>
    <t>Üzemanyag típus:</t>
  </si>
  <si>
    <t>Üzemanyagtérítés</t>
  </si>
  <si>
    <t>Értékcsökk térítés</t>
  </si>
  <si>
    <t>Mindösszesen</t>
  </si>
  <si>
    <t>Biz szám:</t>
  </si>
  <si>
    <t>január 31..</t>
  </si>
  <si>
    <t>feburár 28..</t>
  </si>
  <si>
    <t>március 31..</t>
  </si>
  <si>
    <t>április 30..</t>
  </si>
  <si>
    <t>május 31..</t>
  </si>
  <si>
    <t>június 30..</t>
  </si>
  <si>
    <t>július 31..</t>
  </si>
  <si>
    <t>augusztus 31..</t>
  </si>
  <si>
    <t>szeptember 30..</t>
  </si>
  <si>
    <t>október 31..</t>
  </si>
  <si>
    <t>november 30..</t>
  </si>
  <si>
    <t>december 31..</t>
  </si>
  <si>
    <t>december hó</t>
  </si>
  <si>
    <t>november hó</t>
  </si>
  <si>
    <t>október hó</t>
  </si>
  <si>
    <t>szeptember hó</t>
  </si>
  <si>
    <t>augusztus hó</t>
  </si>
  <si>
    <t>július hó</t>
  </si>
  <si>
    <t>június hó</t>
  </si>
  <si>
    <t>május hó</t>
  </si>
  <si>
    <t>április hó</t>
  </si>
  <si>
    <t>március hó</t>
  </si>
  <si>
    <t>február hó</t>
  </si>
  <si>
    <t>BENZIN</t>
  </si>
  <si>
    <t>GÁZOLAJ</t>
  </si>
  <si>
    <t>A törzsadatok oldal után az üzemanyag árak oldalt töltsük ki, mert onnét attól függően, hogy benzines vagy diesel automatice átveszi a normalap</t>
  </si>
  <si>
    <t>Az 500 km változtatható, kézi kiküldetési összeg esetleg gyorsan számitható vele</t>
  </si>
  <si>
    <t xml:space="preserve">A megadott üzemanyag árakat az üzemanyagárak lapfülön töltsd fel, </t>
  </si>
  <si>
    <t>onnét a benzin vagy diesel besorolással autmatice átemeli a tábla.</t>
  </si>
  <si>
    <t>.1</t>
  </si>
  <si>
    <t>.2</t>
  </si>
  <si>
    <t>.3</t>
  </si>
  <si>
    <t>4.</t>
  </si>
  <si>
    <t>5.</t>
  </si>
  <si>
    <t>6.</t>
  </si>
  <si>
    <t>7.</t>
  </si>
  <si>
    <t>8.</t>
  </si>
  <si>
    <t>9.</t>
  </si>
  <si>
    <t>Bereczki Judit Edina</t>
  </si>
  <si>
    <t>Toyota Co.V.</t>
  </si>
  <si>
    <t>bereczkijuidtedina@gmail.com</t>
  </si>
  <si>
    <t xml:space="preserve"> átirni az aktuális  évre a Nav honlapjáról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</si>
</sst>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mmm/\ d\."/>
    <numFmt numFmtId="166" formatCode="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\ &quot;Ft&quot;"/>
    <numFmt numFmtId="171" formatCode="[$-40E]yyyy\.\ mmmm\ d\."/>
    <numFmt numFmtId="172" formatCode="m\.\ d\.;@"/>
    <numFmt numFmtId="173" formatCode="[$-40E]mmm/\ d\.;@"/>
    <numFmt numFmtId="174" formatCode="mmm/yyyy"/>
    <numFmt numFmtId="175" formatCode="_-* #,##0.0\ &quot;Ft&quot;_-;\-* #,##0.0\ &quot;Ft&quot;_-;_-* &quot;-&quot;??\ &quot;Ft&quot;_-;_-@_-"/>
    <numFmt numFmtId="176" formatCode="_-* #,##0\ &quot;Ft&quot;_-;\-* #,##0\ &quot;Ft&quot;_-;_-* &quot;-&quot;??\ &quot;Ft&quot;_-;_-@_-"/>
  </numFmts>
  <fonts count="60">
    <font>
      <sz val="10"/>
      <name val="Arial CE"/>
      <family val="0"/>
    </font>
    <font>
      <b/>
      <sz val="10"/>
      <color indexed="12"/>
      <name val="Arial CE"/>
      <family val="2"/>
    </font>
    <font>
      <b/>
      <sz val="10"/>
      <name val="Arial CE"/>
      <family val="2"/>
    </font>
    <font>
      <sz val="10"/>
      <color indexed="18"/>
      <name val="Arial CE"/>
      <family val="2"/>
    </font>
    <font>
      <u val="single"/>
      <sz val="10"/>
      <color indexed="18"/>
      <name val="Arial CE"/>
      <family val="2"/>
    </font>
    <font>
      <b/>
      <sz val="10"/>
      <color indexed="18"/>
      <name val="Arial CE"/>
      <family val="2"/>
    </font>
    <font>
      <b/>
      <i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i/>
      <u val="single"/>
      <sz val="10"/>
      <color indexed="18"/>
      <name val="Arial CE"/>
      <family val="0"/>
    </font>
    <font>
      <b/>
      <sz val="8"/>
      <name val="Arial CE"/>
      <family val="0"/>
    </font>
    <font>
      <b/>
      <sz val="8"/>
      <name val="Arial"/>
      <family val="2"/>
    </font>
    <font>
      <sz val="8"/>
      <name val="Arial"/>
      <family val="0"/>
    </font>
    <font>
      <b/>
      <sz val="7.5"/>
      <name val="Arial CE"/>
      <family val="0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sz val="10"/>
      <name val="Arial"/>
      <family val="0"/>
    </font>
    <font>
      <b/>
      <i/>
      <sz val="10"/>
      <name val="Arial"/>
      <family val="2"/>
    </font>
    <font>
      <b/>
      <sz val="11"/>
      <color indexed="18"/>
      <name val="Calibri"/>
      <family val="2"/>
    </font>
    <font>
      <b/>
      <i/>
      <u val="single"/>
      <sz val="10"/>
      <color indexed="10"/>
      <name val="Arial CE"/>
      <family val="0"/>
    </font>
    <font>
      <b/>
      <i/>
      <sz val="10"/>
      <name val="Arial CE"/>
      <family val="0"/>
    </font>
    <font>
      <b/>
      <i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2"/>
    </font>
    <font>
      <sz val="10"/>
      <color theme="5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6" fontId="13" fillId="0" borderId="18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14" fontId="13" fillId="0" borderId="20" xfId="0" applyNumberFormat="1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20" xfId="0" applyFont="1" applyFill="1" applyBorder="1" applyAlignment="1">
      <alignment/>
    </xf>
    <xf numFmtId="0" fontId="11" fillId="0" borderId="11" xfId="0" applyFont="1" applyBorder="1" applyAlignment="1">
      <alignment/>
    </xf>
    <xf numFmtId="0" fontId="9" fillId="0" borderId="22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3" fillId="0" borderId="23" xfId="0" applyFont="1" applyBorder="1" applyAlignment="1">
      <alignment/>
    </xf>
    <xf numFmtId="0" fontId="9" fillId="0" borderId="19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9" fillId="0" borderId="21" xfId="0" applyFont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164" fontId="11" fillId="0" borderId="20" xfId="0" applyNumberFormat="1" applyFont="1" applyBorder="1" applyAlignment="1">
      <alignment/>
    </xf>
    <xf numFmtId="164" fontId="15" fillId="0" borderId="20" xfId="0" applyNumberFormat="1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0" xfId="0" applyFont="1" applyAlignment="1">
      <alignment horizontal="center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0" fontId="2" fillId="0" borderId="0" xfId="0" applyFont="1" applyAlignment="1">
      <alignment/>
    </xf>
    <xf numFmtId="14" fontId="13" fillId="0" borderId="0" xfId="0" applyNumberFormat="1" applyFont="1" applyBorder="1" applyAlignment="1">
      <alignment/>
    </xf>
    <xf numFmtId="0" fontId="11" fillId="0" borderId="2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1" fillId="0" borderId="2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3" fillId="0" borderId="28" xfId="0" applyNumberFormat="1" applyFont="1" applyBorder="1" applyAlignment="1">
      <alignment/>
    </xf>
    <xf numFmtId="0" fontId="13" fillId="0" borderId="28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30" xfId="0" applyFont="1" applyBorder="1" applyAlignment="1">
      <alignment/>
    </xf>
    <xf numFmtId="16" fontId="13" fillId="0" borderId="31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73" fontId="13" fillId="0" borderId="28" xfId="0" applyNumberFormat="1" applyFont="1" applyBorder="1" applyAlignment="1">
      <alignment/>
    </xf>
    <xf numFmtId="173" fontId="13" fillId="0" borderId="20" xfId="0" applyNumberFormat="1" applyFont="1" applyBorder="1" applyAlignment="1">
      <alignment/>
    </xf>
    <xf numFmtId="173" fontId="13" fillId="0" borderId="20" xfId="0" applyNumberFormat="1" applyFont="1" applyFill="1" applyBorder="1" applyAlignment="1">
      <alignment/>
    </xf>
    <xf numFmtId="0" fontId="11" fillId="0" borderId="14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 horizontal="right"/>
    </xf>
    <xf numFmtId="0" fontId="13" fillId="0" borderId="32" xfId="0" applyFont="1" applyBorder="1" applyAlignment="1">
      <alignment/>
    </xf>
    <xf numFmtId="173" fontId="13" fillId="0" borderId="12" xfId="0" applyNumberFormat="1" applyFont="1" applyBorder="1" applyAlignment="1">
      <alignment/>
    </xf>
    <xf numFmtId="176" fontId="13" fillId="0" borderId="28" xfId="57" applyNumberFormat="1" applyFont="1" applyBorder="1" applyAlignment="1">
      <alignment/>
    </xf>
    <xf numFmtId="176" fontId="13" fillId="0" borderId="34" xfId="57" applyNumberFormat="1" applyFont="1" applyBorder="1" applyAlignment="1">
      <alignment/>
    </xf>
    <xf numFmtId="176" fontId="13" fillId="0" borderId="20" xfId="57" applyNumberFormat="1" applyFont="1" applyBorder="1" applyAlignment="1">
      <alignment/>
    </xf>
    <xf numFmtId="176" fontId="13" fillId="0" borderId="35" xfId="57" applyNumberFormat="1" applyFont="1" applyBorder="1" applyAlignment="1">
      <alignment/>
    </xf>
    <xf numFmtId="176" fontId="13" fillId="0" borderId="12" xfId="57" applyNumberFormat="1" applyFont="1" applyBorder="1" applyAlignment="1">
      <alignment/>
    </xf>
    <xf numFmtId="176" fontId="13" fillId="0" borderId="36" xfId="57" applyNumberFormat="1" applyFont="1" applyBorder="1" applyAlignment="1">
      <alignment/>
    </xf>
    <xf numFmtId="16" fontId="13" fillId="0" borderId="37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 horizontal="left"/>
    </xf>
    <xf numFmtId="0" fontId="13" fillId="0" borderId="4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3" fillId="0" borderId="14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15" fillId="0" borderId="41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" fillId="35" borderId="29" xfId="0" applyFont="1" applyFill="1" applyBorder="1" applyAlignment="1">
      <alignment horizontal="left"/>
    </xf>
    <xf numFmtId="0" fontId="2" fillId="35" borderId="40" xfId="0" applyFont="1" applyFill="1" applyBorder="1" applyAlignment="1">
      <alignment/>
    </xf>
    <xf numFmtId="0" fontId="2" fillId="35" borderId="33" xfId="0" applyFont="1" applyFill="1" applyBorder="1" applyAlignment="1">
      <alignment/>
    </xf>
    <xf numFmtId="0" fontId="2" fillId="35" borderId="42" xfId="0" applyFont="1" applyFill="1" applyBorder="1" applyAlignment="1">
      <alignment/>
    </xf>
    <xf numFmtId="176" fontId="2" fillId="35" borderId="42" xfId="57" applyNumberFormat="1" applyFont="1" applyFill="1" applyBorder="1" applyAlignment="1">
      <alignment/>
    </xf>
    <xf numFmtId="176" fontId="2" fillId="35" borderId="43" xfId="57" applyNumberFormat="1" applyFont="1" applyFill="1" applyBorder="1" applyAlignment="1">
      <alignment/>
    </xf>
    <xf numFmtId="0" fontId="17" fillId="0" borderId="0" xfId="0" applyFont="1" applyAlignment="1">
      <alignment/>
    </xf>
    <xf numFmtId="170" fontId="9" fillId="0" borderId="20" xfId="0" applyNumberFormat="1" applyFont="1" applyBorder="1" applyAlignment="1">
      <alignment/>
    </xf>
    <xf numFmtId="170" fontId="9" fillId="0" borderId="20" xfId="0" applyNumberFormat="1" applyFont="1" applyBorder="1" applyAlignment="1">
      <alignment horizontal="right"/>
    </xf>
    <xf numFmtId="0" fontId="15" fillId="0" borderId="19" xfId="0" applyFont="1" applyBorder="1" applyAlignment="1">
      <alignment/>
    </xf>
    <xf numFmtId="0" fontId="15" fillId="0" borderId="44" xfId="0" applyFont="1" applyBorder="1" applyAlignment="1">
      <alignment/>
    </xf>
    <xf numFmtId="0" fontId="5" fillId="33" borderId="45" xfId="0" applyFont="1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2" fillId="33" borderId="46" xfId="0" applyFont="1" applyFill="1" applyBorder="1" applyAlignment="1">
      <alignment/>
    </xf>
    <xf numFmtId="0" fontId="0" fillId="33" borderId="46" xfId="0" applyFill="1" applyBorder="1" applyAlignment="1">
      <alignment vertical="center"/>
    </xf>
    <xf numFmtId="0" fontId="5" fillId="33" borderId="13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1" fillId="34" borderId="0" xfId="0" applyFont="1" applyFill="1" applyAlignment="1">
      <alignment/>
    </xf>
    <xf numFmtId="0" fontId="13" fillId="34" borderId="0" xfId="0" applyFont="1" applyFill="1" applyBorder="1" applyAlignment="1">
      <alignment/>
    </xf>
    <xf numFmtId="0" fontId="18" fillId="35" borderId="33" xfId="0" applyFont="1" applyFill="1" applyBorder="1" applyAlignment="1">
      <alignment/>
    </xf>
    <xf numFmtId="0" fontId="18" fillId="35" borderId="10" xfId="0" applyFont="1" applyFill="1" applyBorder="1" applyAlignment="1">
      <alignment/>
    </xf>
    <xf numFmtId="164" fontId="18" fillId="35" borderId="32" xfId="0" applyNumberFormat="1" applyFont="1" applyFill="1" applyBorder="1" applyAlignment="1">
      <alignment/>
    </xf>
    <xf numFmtId="0" fontId="7" fillId="0" borderId="0" xfId="43" applyAlignment="1" applyProtection="1">
      <alignment/>
      <protection/>
    </xf>
    <xf numFmtId="0" fontId="0" fillId="0" borderId="0" xfId="0" applyAlignment="1">
      <alignment horizontal="right"/>
    </xf>
    <xf numFmtId="0" fontId="19" fillId="18" borderId="46" xfId="31" applyFont="1" applyBorder="1" applyAlignment="1">
      <alignment/>
    </xf>
    <xf numFmtId="3" fontId="20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/>
    </xf>
    <xf numFmtId="0" fontId="20" fillId="34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5" fillId="36" borderId="0" xfId="0" applyFont="1" applyFill="1" applyBorder="1" applyAlignment="1">
      <alignment vertical="center"/>
    </xf>
    <xf numFmtId="0" fontId="0" fillId="0" borderId="27" xfId="0" applyBorder="1" applyAlignment="1">
      <alignment/>
    </xf>
    <xf numFmtId="176" fontId="0" fillId="0" borderId="27" xfId="57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40" xfId="0" applyBorder="1" applyAlignment="1">
      <alignment/>
    </xf>
    <xf numFmtId="0" fontId="0" fillId="0" borderId="48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17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14" xfId="0" applyFill="1" applyBorder="1" applyAlignment="1">
      <alignment/>
    </xf>
    <xf numFmtId="176" fontId="0" fillId="0" borderId="0" xfId="57" applyNumberFormat="1" applyFont="1" applyBorder="1" applyAlignment="1">
      <alignment/>
    </xf>
    <xf numFmtId="0" fontId="0" fillId="0" borderId="49" xfId="0" applyFill="1" applyBorder="1" applyAlignment="1">
      <alignment/>
    </xf>
    <xf numFmtId="0" fontId="22" fillId="0" borderId="14" xfId="0" applyFont="1" applyFill="1" applyBorder="1" applyAlignment="1">
      <alignment/>
    </xf>
    <xf numFmtId="176" fontId="22" fillId="0" borderId="0" xfId="57" applyNumberFormat="1" applyFont="1" applyBorder="1" applyAlignment="1">
      <alignment/>
    </xf>
    <xf numFmtId="0" fontId="0" fillId="0" borderId="17" xfId="0" applyBorder="1" applyAlignment="1">
      <alignment/>
    </xf>
    <xf numFmtId="16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5" fillId="36" borderId="46" xfId="0" applyNumberFormat="1" applyFont="1" applyFill="1" applyBorder="1" applyAlignment="1">
      <alignment vertical="center"/>
    </xf>
    <xf numFmtId="3" fontId="58" fillId="0" borderId="0" xfId="0" applyNumberFormat="1" applyFont="1" applyFill="1" applyBorder="1" applyAlignment="1">
      <alignment vertical="center" wrapText="1"/>
    </xf>
    <xf numFmtId="3" fontId="58" fillId="0" borderId="0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13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9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reczkijuidtedina@gmail.com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I29"/>
  <sheetViews>
    <sheetView zoomScalePageLayoutView="0" workbookViewId="0" topLeftCell="A1">
      <selection activeCell="I25" sqref="I25"/>
    </sheetView>
  </sheetViews>
  <sheetFormatPr defaultColWidth="9.00390625" defaultRowHeight="12.75"/>
  <sheetData>
    <row r="2" ht="12.75">
      <c r="A2" t="s">
        <v>144</v>
      </c>
    </row>
    <row r="5" ht="12.75">
      <c r="A5" t="s">
        <v>145</v>
      </c>
    </row>
    <row r="6" ht="12.75">
      <c r="A6" t="s">
        <v>146</v>
      </c>
    </row>
    <row r="7" ht="12.75">
      <c r="A7" t="s">
        <v>147</v>
      </c>
    </row>
    <row r="9" ht="12.75">
      <c r="A9" t="s">
        <v>148</v>
      </c>
    </row>
    <row r="10" ht="12.75">
      <c r="A10" t="s">
        <v>149</v>
      </c>
    </row>
    <row r="11" ht="12.75">
      <c r="A11" t="s">
        <v>150</v>
      </c>
    </row>
    <row r="12" ht="12.75">
      <c r="A12" t="s">
        <v>151</v>
      </c>
    </row>
    <row r="13" ht="12.75">
      <c r="A13" t="s">
        <v>152</v>
      </c>
    </row>
    <row r="14" ht="12.75">
      <c r="A14" t="s">
        <v>209</v>
      </c>
    </row>
    <row r="15" ht="12.75">
      <c r="A15" t="s">
        <v>153</v>
      </c>
    </row>
    <row r="16" ht="12.75">
      <c r="A16" t="s">
        <v>154</v>
      </c>
    </row>
    <row r="17" ht="12.75">
      <c r="A17" t="s">
        <v>155</v>
      </c>
    </row>
    <row r="18" ht="12.75">
      <c r="A18" t="s">
        <v>156</v>
      </c>
    </row>
    <row r="20" spans="1:9" ht="12.75">
      <c r="A20" s="160" t="s">
        <v>157</v>
      </c>
      <c r="B20" s="160"/>
      <c r="C20" s="160"/>
      <c r="D20" s="160"/>
      <c r="E20" s="160"/>
      <c r="F20" s="160"/>
      <c r="G20" s="160"/>
      <c r="H20" s="160"/>
      <c r="I20" s="160"/>
    </row>
    <row r="22" ht="12.75">
      <c r="A22" t="s">
        <v>158</v>
      </c>
    </row>
    <row r="24" ht="12.75">
      <c r="A24" t="s">
        <v>159</v>
      </c>
    </row>
    <row r="25" ht="12.75">
      <c r="E25" t="s">
        <v>222</v>
      </c>
    </row>
    <row r="27" ht="12.75">
      <c r="E27" s="121" t="s">
        <v>224</v>
      </c>
    </row>
    <row r="28" ht="12.75">
      <c r="E28" s="121"/>
    </row>
    <row r="29" ht="12.75">
      <c r="E29" s="121"/>
    </row>
  </sheetData>
  <sheetProtection/>
  <hyperlinks>
    <hyperlink ref="E27" r:id="rId1" display="bereczkijuidtedina@gmail.com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22">
      <selection activeCell="B18" sqref="B18:H49"/>
    </sheetView>
  </sheetViews>
  <sheetFormatPr defaultColWidth="9.00390625" defaultRowHeight="12.75"/>
  <cols>
    <col min="1" max="1" width="4.375" style="15" customWidth="1"/>
    <col min="2" max="2" width="7.00390625" style="15" customWidth="1"/>
    <col min="3" max="3" width="6.25390625" style="15" customWidth="1"/>
    <col min="4" max="6" width="9.25390625" style="15" customWidth="1"/>
    <col min="7" max="7" width="10.75390625" style="15" customWidth="1"/>
    <col min="8" max="8" width="8.00390625" style="15" customWidth="1"/>
    <col min="9" max="9" width="10.625" style="15" customWidth="1"/>
    <col min="10" max="10" width="9.625" style="21" bestFit="1" customWidth="1"/>
    <col min="11" max="11" width="9.125" style="21" customWidth="1"/>
    <col min="12" max="16384" width="9.125" style="15" customWidth="1"/>
  </cols>
  <sheetData>
    <row r="1" spans="9:11" ht="17.25" customHeight="1">
      <c r="I1" s="15" t="s">
        <v>106</v>
      </c>
      <c r="K1" s="117" t="s">
        <v>136</v>
      </c>
    </row>
    <row r="2" spans="1:11" ht="11.25">
      <c r="A2" s="170" t="s">
        <v>30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1.25">
      <c r="A3" s="171" t="s">
        <v>130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5" spans="1:7" ht="11.25">
      <c r="A5" s="15" t="s">
        <v>99</v>
      </c>
      <c r="G5" s="15" t="s">
        <v>100</v>
      </c>
    </row>
    <row r="6" spans="1:8" ht="15" customHeight="1">
      <c r="A6" s="15" t="s">
        <v>31</v>
      </c>
      <c r="B6" s="15" t="str">
        <f>Törzsadatok!$B$6</f>
        <v>Bereczki Judit Edina</v>
      </c>
      <c r="G6" s="15" t="s">
        <v>31</v>
      </c>
      <c r="H6" s="15">
        <f>Törzsadatok!$B$14</f>
        <v>0</v>
      </c>
    </row>
    <row r="7" spans="1:8" ht="15" customHeight="1">
      <c r="A7" s="15" t="s">
        <v>32</v>
      </c>
      <c r="B7" s="15">
        <f>Törzsadatok!$B$7</f>
        <v>0</v>
      </c>
      <c r="G7" s="15" t="s">
        <v>33</v>
      </c>
      <c r="H7" s="15">
        <f>Törzsadatok!$B$15</f>
        <v>0</v>
      </c>
    </row>
    <row r="8" spans="1:10" ht="15" customHeight="1">
      <c r="A8" s="15" t="s">
        <v>34</v>
      </c>
      <c r="C8" s="15">
        <f>Törzsadatok!$B$8</f>
        <v>0</v>
      </c>
      <c r="G8" s="15" t="s">
        <v>127</v>
      </c>
      <c r="H8" s="15">
        <f>Törzsadatok!$B$16</f>
        <v>0</v>
      </c>
      <c r="I8" s="55">
        <f>Törzsadatok!$B$17</f>
        <v>28316</v>
      </c>
      <c r="J8" s="55"/>
    </row>
    <row r="9" spans="7:8" ht="15" customHeight="1">
      <c r="G9" s="15" t="s">
        <v>101</v>
      </c>
      <c r="H9" s="15" t="str">
        <f>Törzsadatok!$B$18</f>
        <v>Öreg Lámáné</v>
      </c>
    </row>
    <row r="10" spans="7:9" ht="15" customHeight="1">
      <c r="G10" s="15" t="s">
        <v>128</v>
      </c>
      <c r="H10" s="171">
        <f>Törzsadatok!$B$19</f>
        <v>0</v>
      </c>
      <c r="I10" s="171"/>
    </row>
    <row r="11" spans="2:3" ht="11.25">
      <c r="B11" s="15" t="s">
        <v>125</v>
      </c>
      <c r="C11" s="15">
        <f>Törzsadatok!$F$7</f>
        <v>2015</v>
      </c>
    </row>
    <row r="12" ht="12" thickBot="1"/>
    <row r="13" spans="1:11" ht="13.5" customHeight="1" thickBot="1">
      <c r="A13" s="172" t="s">
        <v>131</v>
      </c>
      <c r="B13" s="173"/>
      <c r="C13" s="174"/>
      <c r="D13" s="13">
        <f>Normalap!$E$19</f>
        <v>0</v>
      </c>
      <c r="E13" s="72"/>
      <c r="F13" s="73"/>
      <c r="G13" s="74" t="s">
        <v>44</v>
      </c>
      <c r="H13" s="12" t="str">
        <f>Normalap!$C$19</f>
        <v>Toyota Co.V.</v>
      </c>
      <c r="I13" s="35"/>
      <c r="J13" s="12"/>
      <c r="K13" s="75"/>
    </row>
    <row r="14" spans="1:11" ht="12" hidden="1" thickBot="1">
      <c r="A14" s="71"/>
      <c r="B14" s="46"/>
      <c r="C14" s="46"/>
      <c r="D14" s="46"/>
      <c r="E14" s="46"/>
      <c r="F14" s="64"/>
      <c r="G14" s="56"/>
      <c r="H14" s="56"/>
      <c r="I14" s="63"/>
      <c r="J14" s="65"/>
      <c r="K14" s="45"/>
    </row>
    <row r="15" spans="1:11" s="21" customFormat="1" ht="12.75" customHeight="1" thickBot="1">
      <c r="A15" s="16" t="s">
        <v>45</v>
      </c>
      <c r="B15" s="16" t="s">
        <v>46</v>
      </c>
      <c r="C15" s="60" t="s">
        <v>35</v>
      </c>
      <c r="D15" s="175" t="s">
        <v>36</v>
      </c>
      <c r="E15" s="176"/>
      <c r="F15" s="177"/>
      <c r="G15" s="61" t="s">
        <v>47</v>
      </c>
      <c r="H15" s="18" t="s">
        <v>48</v>
      </c>
      <c r="I15" s="20" t="s">
        <v>47</v>
      </c>
      <c r="J15" s="67" t="s">
        <v>49</v>
      </c>
      <c r="K15" s="43" t="s">
        <v>50</v>
      </c>
    </row>
    <row r="16" spans="1:11" s="21" customFormat="1" ht="10.5" customHeight="1">
      <c r="A16" s="18" t="s">
        <v>51</v>
      </c>
      <c r="B16" s="18"/>
      <c r="C16" s="18"/>
      <c r="D16" s="18" t="s">
        <v>119</v>
      </c>
      <c r="E16" s="18" t="s">
        <v>120</v>
      </c>
      <c r="F16" s="18" t="s">
        <v>121</v>
      </c>
      <c r="G16" s="17" t="s">
        <v>52</v>
      </c>
      <c r="H16" s="18" t="s">
        <v>132</v>
      </c>
      <c r="I16" s="20" t="s">
        <v>52</v>
      </c>
      <c r="J16" s="19" t="s">
        <v>53</v>
      </c>
      <c r="K16" s="43" t="s">
        <v>54</v>
      </c>
    </row>
    <row r="17" spans="1:11" ht="10.5" customHeight="1" thickBot="1">
      <c r="A17" s="22"/>
      <c r="B17" s="23"/>
      <c r="C17" s="23"/>
      <c r="D17" s="23"/>
      <c r="E17" s="23"/>
      <c r="F17" s="23"/>
      <c r="G17" s="24"/>
      <c r="H17" s="25" t="s">
        <v>133</v>
      </c>
      <c r="I17" s="27" t="s">
        <v>55</v>
      </c>
      <c r="J17" s="26" t="s">
        <v>56</v>
      </c>
      <c r="K17" s="44" t="s">
        <v>57</v>
      </c>
    </row>
    <row r="18" spans="1:11" ht="10.5" customHeight="1">
      <c r="A18" s="66" t="s">
        <v>58</v>
      </c>
      <c r="B18" s="68"/>
      <c r="C18" s="68"/>
      <c r="D18" s="62"/>
      <c r="E18" s="62"/>
      <c r="F18" s="63"/>
      <c r="G18" s="63"/>
      <c r="H18" s="63"/>
      <c r="I18" s="77">
        <f>$F$55*H18*$F$56/100</f>
        <v>0</v>
      </c>
      <c r="J18" s="77"/>
      <c r="K18" s="78"/>
    </row>
    <row r="19" spans="1:11" ht="10.5" customHeight="1">
      <c r="A19" s="28" t="s">
        <v>60</v>
      </c>
      <c r="B19" s="69"/>
      <c r="C19" s="69"/>
      <c r="D19" s="32"/>
      <c r="E19" s="32"/>
      <c r="F19" s="30"/>
      <c r="G19" s="30"/>
      <c r="H19" s="30"/>
      <c r="I19" s="79">
        <f aca="true" t="shared" si="0" ref="I19:I52">$F$55*H19*$F$56/100</f>
        <v>0</v>
      </c>
      <c r="J19" s="79"/>
      <c r="K19" s="80"/>
    </row>
    <row r="20" spans="1:11" ht="10.5" customHeight="1">
      <c r="A20" s="28" t="s">
        <v>61</v>
      </c>
      <c r="B20" s="69"/>
      <c r="C20" s="69"/>
      <c r="D20" s="32"/>
      <c r="E20" s="32"/>
      <c r="F20" s="30"/>
      <c r="G20" s="30"/>
      <c r="H20" s="30"/>
      <c r="I20" s="79">
        <f t="shared" si="0"/>
        <v>0</v>
      </c>
      <c r="J20" s="79"/>
      <c r="K20" s="80"/>
    </row>
    <row r="21" spans="1:11" ht="10.5" customHeight="1">
      <c r="A21" s="28" t="s">
        <v>62</v>
      </c>
      <c r="B21" s="69"/>
      <c r="C21" s="69"/>
      <c r="D21" s="32"/>
      <c r="E21" s="32"/>
      <c r="F21" s="30"/>
      <c r="G21" s="30"/>
      <c r="H21" s="30"/>
      <c r="I21" s="79">
        <f t="shared" si="0"/>
        <v>0</v>
      </c>
      <c r="J21" s="79"/>
      <c r="K21" s="80"/>
    </row>
    <row r="22" spans="1:11" ht="10.5" customHeight="1">
      <c r="A22" s="28" t="s">
        <v>63</v>
      </c>
      <c r="B22" s="69"/>
      <c r="C22" s="69"/>
      <c r="D22" s="30"/>
      <c r="E22" s="30"/>
      <c r="F22" s="30"/>
      <c r="G22" s="30"/>
      <c r="H22" s="30"/>
      <c r="I22" s="79">
        <f t="shared" si="0"/>
        <v>0</v>
      </c>
      <c r="J22" s="79"/>
      <c r="K22" s="80"/>
    </row>
    <row r="23" spans="1:11" ht="10.5" customHeight="1">
      <c r="A23" s="28" t="s">
        <v>64</v>
      </c>
      <c r="B23" s="69"/>
      <c r="C23" s="69"/>
      <c r="D23" s="30"/>
      <c r="E23" s="30"/>
      <c r="F23" s="30"/>
      <c r="G23" s="30"/>
      <c r="H23" s="30"/>
      <c r="I23" s="79">
        <f t="shared" si="0"/>
        <v>0</v>
      </c>
      <c r="J23" s="79"/>
      <c r="K23" s="80"/>
    </row>
    <row r="24" spans="1:11" ht="10.5" customHeight="1">
      <c r="A24" s="28" t="s">
        <v>65</v>
      </c>
      <c r="B24" s="69"/>
      <c r="C24" s="69"/>
      <c r="D24" s="30"/>
      <c r="E24" s="30"/>
      <c r="F24" s="30"/>
      <c r="G24" s="30"/>
      <c r="H24" s="30"/>
      <c r="I24" s="79">
        <f t="shared" si="0"/>
        <v>0</v>
      </c>
      <c r="J24" s="79"/>
      <c r="K24" s="80"/>
    </row>
    <row r="25" spans="1:11" ht="10.5" customHeight="1">
      <c r="A25" s="28" t="s">
        <v>66</v>
      </c>
      <c r="B25" s="69"/>
      <c r="C25" s="69"/>
      <c r="D25" s="30"/>
      <c r="E25" s="30"/>
      <c r="F25" s="30"/>
      <c r="G25" s="30"/>
      <c r="H25" s="30"/>
      <c r="I25" s="79">
        <f t="shared" si="0"/>
        <v>0</v>
      </c>
      <c r="J25" s="79"/>
      <c r="K25" s="80"/>
    </row>
    <row r="26" spans="1:11" ht="10.5" customHeight="1">
      <c r="A26" s="33" t="s">
        <v>67</v>
      </c>
      <c r="B26" s="69"/>
      <c r="C26" s="69"/>
      <c r="D26" s="30"/>
      <c r="E26" s="30"/>
      <c r="F26" s="30"/>
      <c r="G26" s="30"/>
      <c r="H26" s="30"/>
      <c r="I26" s="79">
        <f t="shared" si="0"/>
        <v>0</v>
      </c>
      <c r="J26" s="79"/>
      <c r="K26" s="80"/>
    </row>
    <row r="27" spans="1:11" ht="10.5" customHeight="1">
      <c r="A27" s="28" t="s">
        <v>37</v>
      </c>
      <c r="B27" s="69"/>
      <c r="C27" s="69"/>
      <c r="D27" s="30"/>
      <c r="E27" s="30"/>
      <c r="F27" s="30"/>
      <c r="G27" s="30"/>
      <c r="H27" s="30"/>
      <c r="I27" s="79">
        <f t="shared" si="0"/>
        <v>0</v>
      </c>
      <c r="J27" s="79"/>
      <c r="K27" s="80"/>
    </row>
    <row r="28" spans="1:11" ht="10.5" customHeight="1">
      <c r="A28" s="28" t="s">
        <v>38</v>
      </c>
      <c r="B28" s="69"/>
      <c r="C28" s="69"/>
      <c r="D28" s="30"/>
      <c r="E28" s="30"/>
      <c r="F28" s="30"/>
      <c r="G28" s="30"/>
      <c r="H28" s="30"/>
      <c r="I28" s="79">
        <f t="shared" si="0"/>
        <v>0</v>
      </c>
      <c r="J28" s="79"/>
      <c r="K28" s="80"/>
    </row>
    <row r="29" spans="1:11" ht="10.5" customHeight="1">
      <c r="A29" s="28" t="s">
        <v>39</v>
      </c>
      <c r="B29" s="69"/>
      <c r="C29" s="69"/>
      <c r="D29" s="30"/>
      <c r="E29" s="30"/>
      <c r="F29" s="30"/>
      <c r="G29" s="30"/>
      <c r="H29" s="30"/>
      <c r="I29" s="79">
        <f t="shared" si="0"/>
        <v>0</v>
      </c>
      <c r="J29" s="79"/>
      <c r="K29" s="80"/>
    </row>
    <row r="30" spans="1:11" ht="10.5" customHeight="1">
      <c r="A30" s="28" t="s">
        <v>40</v>
      </c>
      <c r="B30" s="69"/>
      <c r="C30" s="69"/>
      <c r="D30" s="30"/>
      <c r="E30" s="30"/>
      <c r="F30" s="30"/>
      <c r="G30" s="30"/>
      <c r="H30" s="30"/>
      <c r="I30" s="79">
        <f t="shared" si="0"/>
        <v>0</v>
      </c>
      <c r="J30" s="79"/>
      <c r="K30" s="80"/>
    </row>
    <row r="31" spans="1:11" ht="10.5" customHeight="1">
      <c r="A31" s="28" t="s">
        <v>41</v>
      </c>
      <c r="B31" s="69"/>
      <c r="C31" s="69"/>
      <c r="D31" s="30"/>
      <c r="E31" s="30"/>
      <c r="F31" s="30"/>
      <c r="G31" s="30"/>
      <c r="H31" s="30"/>
      <c r="I31" s="79">
        <f t="shared" si="0"/>
        <v>0</v>
      </c>
      <c r="J31" s="79"/>
      <c r="K31" s="80"/>
    </row>
    <row r="32" spans="1:11" ht="10.5" customHeight="1">
      <c r="A32" s="28" t="s">
        <v>42</v>
      </c>
      <c r="B32" s="69"/>
      <c r="C32" s="69"/>
      <c r="D32" s="30"/>
      <c r="E32" s="30"/>
      <c r="F32" s="30"/>
      <c r="G32" s="30"/>
      <c r="H32" s="30"/>
      <c r="I32" s="79">
        <f t="shared" si="0"/>
        <v>0</v>
      </c>
      <c r="J32" s="79"/>
      <c r="K32" s="80"/>
    </row>
    <row r="33" spans="1:11" ht="10.5" customHeight="1">
      <c r="A33" s="28" t="s">
        <v>68</v>
      </c>
      <c r="B33" s="69"/>
      <c r="C33" s="69"/>
      <c r="D33" s="30"/>
      <c r="E33" s="30"/>
      <c r="F33" s="30"/>
      <c r="G33" s="30"/>
      <c r="H33" s="30"/>
      <c r="I33" s="79">
        <f t="shared" si="0"/>
        <v>0</v>
      </c>
      <c r="J33" s="79"/>
      <c r="K33" s="80"/>
    </row>
    <row r="34" spans="1:11" ht="10.5" customHeight="1">
      <c r="A34" s="28" t="s">
        <v>69</v>
      </c>
      <c r="B34" s="70"/>
      <c r="C34" s="70"/>
      <c r="D34" s="34"/>
      <c r="E34" s="34"/>
      <c r="F34" s="30"/>
      <c r="G34" s="30"/>
      <c r="H34" s="30"/>
      <c r="I34" s="79">
        <f t="shared" si="0"/>
        <v>0</v>
      </c>
      <c r="J34" s="79"/>
      <c r="K34" s="80"/>
    </row>
    <row r="35" spans="1:11" ht="10.5" customHeight="1">
      <c r="A35" s="28" t="s">
        <v>70</v>
      </c>
      <c r="B35" s="69"/>
      <c r="C35" s="69"/>
      <c r="D35" s="30"/>
      <c r="E35" s="30"/>
      <c r="F35" s="30"/>
      <c r="G35" s="30"/>
      <c r="H35" s="30"/>
      <c r="I35" s="79">
        <f t="shared" si="0"/>
        <v>0</v>
      </c>
      <c r="J35" s="79"/>
      <c r="K35" s="80"/>
    </row>
    <row r="36" spans="1:11" ht="10.5" customHeight="1">
      <c r="A36" s="28" t="s">
        <v>71</v>
      </c>
      <c r="B36" s="69"/>
      <c r="C36" s="69"/>
      <c r="D36" s="30"/>
      <c r="E36" s="30"/>
      <c r="F36" s="30"/>
      <c r="G36" s="30"/>
      <c r="H36" s="30"/>
      <c r="I36" s="79">
        <f t="shared" si="0"/>
        <v>0</v>
      </c>
      <c r="J36" s="79"/>
      <c r="K36" s="80"/>
    </row>
    <row r="37" spans="1:11" ht="10.5" customHeight="1">
      <c r="A37" s="28" t="s">
        <v>72</v>
      </c>
      <c r="B37" s="69"/>
      <c r="C37" s="69"/>
      <c r="D37" s="30"/>
      <c r="E37" s="30"/>
      <c r="F37" s="30"/>
      <c r="G37" s="30"/>
      <c r="H37" s="30"/>
      <c r="I37" s="79">
        <f t="shared" si="0"/>
        <v>0</v>
      </c>
      <c r="J37" s="79"/>
      <c r="K37" s="80"/>
    </row>
    <row r="38" spans="1:11" ht="10.5" customHeight="1">
      <c r="A38" s="28" t="s">
        <v>73</v>
      </c>
      <c r="B38" s="69"/>
      <c r="C38" s="69"/>
      <c r="D38" s="30"/>
      <c r="E38" s="30"/>
      <c r="F38" s="30"/>
      <c r="G38" s="30"/>
      <c r="H38" s="30"/>
      <c r="I38" s="79">
        <f t="shared" si="0"/>
        <v>0</v>
      </c>
      <c r="J38" s="79"/>
      <c r="K38" s="80"/>
    </row>
    <row r="39" spans="1:11" ht="10.5" customHeight="1">
      <c r="A39" s="28" t="s">
        <v>74</v>
      </c>
      <c r="B39" s="69"/>
      <c r="C39" s="69"/>
      <c r="D39" s="30"/>
      <c r="E39" s="30"/>
      <c r="F39" s="30"/>
      <c r="G39" s="30"/>
      <c r="H39" s="30"/>
      <c r="I39" s="79">
        <f t="shared" si="0"/>
        <v>0</v>
      </c>
      <c r="J39" s="79"/>
      <c r="K39" s="80"/>
    </row>
    <row r="40" spans="1:11" ht="10.5" customHeight="1">
      <c r="A40" s="28" t="s">
        <v>75</v>
      </c>
      <c r="B40" s="69"/>
      <c r="C40" s="69"/>
      <c r="D40" s="30"/>
      <c r="E40" s="30"/>
      <c r="F40" s="30"/>
      <c r="G40" s="30"/>
      <c r="H40" s="30"/>
      <c r="I40" s="79">
        <f t="shared" si="0"/>
        <v>0</v>
      </c>
      <c r="J40" s="79"/>
      <c r="K40" s="80"/>
    </row>
    <row r="41" spans="1:11" ht="10.5" customHeight="1">
      <c r="A41" s="28" t="s">
        <v>76</v>
      </c>
      <c r="B41" s="69"/>
      <c r="C41" s="69"/>
      <c r="D41" s="30"/>
      <c r="E41" s="30"/>
      <c r="F41" s="30"/>
      <c r="G41" s="30"/>
      <c r="H41" s="30"/>
      <c r="I41" s="79">
        <f t="shared" si="0"/>
        <v>0</v>
      </c>
      <c r="J41" s="79"/>
      <c r="K41" s="80"/>
    </row>
    <row r="42" spans="1:11" ht="10.5" customHeight="1">
      <c r="A42" s="28" t="s">
        <v>77</v>
      </c>
      <c r="B42" s="69"/>
      <c r="C42" s="69"/>
      <c r="D42" s="30"/>
      <c r="E42" s="30"/>
      <c r="F42" s="30"/>
      <c r="G42" s="30"/>
      <c r="H42" s="30"/>
      <c r="I42" s="79">
        <f t="shared" si="0"/>
        <v>0</v>
      </c>
      <c r="J42" s="79"/>
      <c r="K42" s="80"/>
    </row>
    <row r="43" spans="1:11" ht="10.5" customHeight="1">
      <c r="A43" s="28" t="s">
        <v>78</v>
      </c>
      <c r="B43" s="69"/>
      <c r="C43" s="69"/>
      <c r="D43" s="30"/>
      <c r="E43" s="30"/>
      <c r="F43" s="30"/>
      <c r="G43" s="30"/>
      <c r="H43" s="30"/>
      <c r="I43" s="79">
        <f t="shared" si="0"/>
        <v>0</v>
      </c>
      <c r="J43" s="79"/>
      <c r="K43" s="80"/>
    </row>
    <row r="44" spans="1:11" ht="10.5" customHeight="1">
      <c r="A44" s="28" t="s">
        <v>79</v>
      </c>
      <c r="B44" s="69"/>
      <c r="C44" s="69"/>
      <c r="D44" s="30"/>
      <c r="E44" s="30"/>
      <c r="F44" s="30"/>
      <c r="G44" s="30"/>
      <c r="H44" s="30"/>
      <c r="I44" s="79">
        <f t="shared" si="0"/>
        <v>0</v>
      </c>
      <c r="J44" s="79"/>
      <c r="K44" s="80"/>
    </row>
    <row r="45" spans="1:11" ht="10.5" customHeight="1">
      <c r="A45" s="28" t="s">
        <v>80</v>
      </c>
      <c r="B45" s="69"/>
      <c r="C45" s="69"/>
      <c r="D45" s="30"/>
      <c r="E45" s="30"/>
      <c r="F45" s="30"/>
      <c r="G45" s="30"/>
      <c r="H45" s="30"/>
      <c r="I45" s="79">
        <f t="shared" si="0"/>
        <v>0</v>
      </c>
      <c r="J45" s="79"/>
      <c r="K45" s="80"/>
    </row>
    <row r="46" spans="1:11" ht="10.5" customHeight="1">
      <c r="A46" s="28" t="s">
        <v>81</v>
      </c>
      <c r="B46" s="69"/>
      <c r="C46" s="69"/>
      <c r="D46" s="30"/>
      <c r="E46" s="30"/>
      <c r="F46" s="30"/>
      <c r="G46" s="30"/>
      <c r="H46" s="30"/>
      <c r="I46" s="79">
        <f t="shared" si="0"/>
        <v>0</v>
      </c>
      <c r="J46" s="79"/>
      <c r="K46" s="80"/>
    </row>
    <row r="47" spans="1:11" ht="10.5" customHeight="1">
      <c r="A47" s="28" t="s">
        <v>82</v>
      </c>
      <c r="B47" s="69"/>
      <c r="C47" s="69"/>
      <c r="D47" s="30"/>
      <c r="E47" s="30"/>
      <c r="F47" s="30"/>
      <c r="G47" s="30"/>
      <c r="H47" s="30"/>
      <c r="I47" s="79">
        <f t="shared" si="0"/>
        <v>0</v>
      </c>
      <c r="J47" s="79"/>
      <c r="K47" s="80"/>
    </row>
    <row r="48" spans="1:11" ht="10.5" customHeight="1">
      <c r="A48" s="28" t="s">
        <v>83</v>
      </c>
      <c r="B48" s="69"/>
      <c r="C48" s="69"/>
      <c r="D48" s="30"/>
      <c r="E48" s="30"/>
      <c r="F48" s="30"/>
      <c r="G48" s="30"/>
      <c r="H48" s="30"/>
      <c r="I48" s="79">
        <f t="shared" si="0"/>
        <v>0</v>
      </c>
      <c r="J48" s="79"/>
      <c r="K48" s="80"/>
    </row>
    <row r="49" spans="1:11" ht="10.5" customHeight="1">
      <c r="A49" s="28" t="s">
        <v>84</v>
      </c>
      <c r="B49" s="69"/>
      <c r="C49" s="69"/>
      <c r="D49" s="30"/>
      <c r="E49" s="30"/>
      <c r="F49" s="30"/>
      <c r="G49" s="30"/>
      <c r="H49" s="30"/>
      <c r="I49" s="79">
        <f t="shared" si="0"/>
        <v>0</v>
      </c>
      <c r="J49" s="79"/>
      <c r="K49" s="80"/>
    </row>
    <row r="50" spans="1:11" ht="10.5" customHeight="1">
      <c r="A50" s="28" t="s">
        <v>85</v>
      </c>
      <c r="B50" s="69"/>
      <c r="C50" s="69"/>
      <c r="D50" s="30"/>
      <c r="E50" s="30"/>
      <c r="F50" s="30"/>
      <c r="G50" s="30"/>
      <c r="H50" s="30"/>
      <c r="I50" s="79">
        <f t="shared" si="0"/>
        <v>0</v>
      </c>
      <c r="J50" s="79"/>
      <c r="K50" s="80"/>
    </row>
    <row r="51" spans="1:11" ht="10.5" customHeight="1">
      <c r="A51" s="28" t="s">
        <v>86</v>
      </c>
      <c r="B51" s="69"/>
      <c r="C51" s="69"/>
      <c r="D51" s="30"/>
      <c r="E51" s="30"/>
      <c r="F51" s="30"/>
      <c r="G51" s="30"/>
      <c r="H51" s="30"/>
      <c r="I51" s="79">
        <f t="shared" si="0"/>
        <v>0</v>
      </c>
      <c r="J51" s="79"/>
      <c r="K51" s="80"/>
    </row>
    <row r="52" spans="1:11" ht="10.5" customHeight="1" thickBot="1">
      <c r="A52" s="83" t="s">
        <v>87</v>
      </c>
      <c r="B52" s="76"/>
      <c r="C52" s="76"/>
      <c r="D52" s="14"/>
      <c r="E52" s="14"/>
      <c r="F52" s="14"/>
      <c r="G52" s="14"/>
      <c r="H52" s="14"/>
      <c r="I52" s="81">
        <f t="shared" si="0"/>
        <v>0</v>
      </c>
      <c r="J52" s="81"/>
      <c r="K52" s="82"/>
    </row>
    <row r="53" spans="1:11" s="102" customFormat="1" ht="14.25" customHeight="1" thickBot="1">
      <c r="A53" s="96" t="s">
        <v>88</v>
      </c>
      <c r="B53" s="97"/>
      <c r="C53" s="97"/>
      <c r="D53" s="97"/>
      <c r="E53" s="97"/>
      <c r="F53" s="97"/>
      <c r="G53" s="98"/>
      <c r="H53" s="99">
        <f>SUM(H18:H52)</f>
        <v>0</v>
      </c>
      <c r="I53" s="100">
        <f>SUM(I18:I52)</f>
        <v>0</v>
      </c>
      <c r="J53" s="100">
        <f>SUM(J18:J52)</f>
        <v>0</v>
      </c>
      <c r="K53" s="101">
        <f>SUM(K18:K52)</f>
        <v>0</v>
      </c>
    </row>
    <row r="54" spans="1:11" ht="10.5" customHeight="1">
      <c r="A54" s="88" t="s">
        <v>89</v>
      </c>
      <c r="B54" s="89"/>
      <c r="C54" s="89"/>
      <c r="D54" s="89"/>
      <c r="E54" s="89"/>
      <c r="F54" s="47" t="str">
        <f>IF(Normalap!$F$16=1,"benzin","gázolaj")</f>
        <v>benzin</v>
      </c>
      <c r="G54" s="21"/>
      <c r="H54" s="21"/>
      <c r="I54" s="21"/>
      <c r="K54" s="45"/>
    </row>
    <row r="55" spans="1:11" ht="10.5" customHeight="1">
      <c r="A55" s="37" t="s">
        <v>90</v>
      </c>
      <c r="B55" s="31"/>
      <c r="C55" s="38"/>
      <c r="D55" s="31"/>
      <c r="E55" s="31"/>
      <c r="F55" s="95">
        <f>Normalap!$C10</f>
        <v>368</v>
      </c>
      <c r="G55" s="84" t="s">
        <v>91</v>
      </c>
      <c r="H55" s="39"/>
      <c r="I55" s="42"/>
      <c r="J55" s="103">
        <f>I53</f>
        <v>0</v>
      </c>
      <c r="K55" s="45"/>
    </row>
    <row r="56" spans="1:11" ht="10.5" customHeight="1">
      <c r="A56" s="37" t="s">
        <v>92</v>
      </c>
      <c r="B56" s="31"/>
      <c r="C56" s="31"/>
      <c r="D56" s="31"/>
      <c r="E56" s="38"/>
      <c r="F56" s="95">
        <f>Normalap!$E$23</f>
        <v>11.4</v>
      </c>
      <c r="G56" s="84" t="s">
        <v>93</v>
      </c>
      <c r="H56" s="39"/>
      <c r="I56" s="42"/>
      <c r="J56" s="103">
        <f>H53*Normalap!$E$25</f>
        <v>0</v>
      </c>
      <c r="K56" s="45"/>
    </row>
    <row r="57" spans="1:11" ht="10.5" customHeight="1">
      <c r="A57" s="36" t="s">
        <v>94</v>
      </c>
      <c r="B57" s="87"/>
      <c r="C57" s="21"/>
      <c r="D57" s="21"/>
      <c r="E57" s="21"/>
      <c r="F57" s="90"/>
      <c r="G57" s="84" t="s">
        <v>122</v>
      </c>
      <c r="H57" s="39"/>
      <c r="I57" s="42"/>
      <c r="J57" s="104">
        <f>SUM(J55+J56)</f>
        <v>0</v>
      </c>
      <c r="K57" s="45"/>
    </row>
    <row r="58" spans="1:11" ht="10.5" customHeight="1">
      <c r="A58" s="92"/>
      <c r="B58" s="178" t="s">
        <v>95</v>
      </c>
      <c r="C58" s="178"/>
      <c r="D58" s="85"/>
      <c r="E58" s="84"/>
      <c r="F58" s="95" t="s">
        <v>96</v>
      </c>
      <c r="G58" s="105" t="s">
        <v>123</v>
      </c>
      <c r="H58" s="39"/>
      <c r="I58" s="42"/>
      <c r="J58" s="48">
        <f>J57+J53+K53</f>
        <v>0</v>
      </c>
      <c r="K58" s="45"/>
    </row>
    <row r="59" spans="1:11" ht="10.5" customHeight="1">
      <c r="A59" s="92"/>
      <c r="B59" s="169" t="s">
        <v>97</v>
      </c>
      <c r="C59" s="169"/>
      <c r="D59" s="85"/>
      <c r="E59" s="84"/>
      <c r="F59" s="95" t="s">
        <v>96</v>
      </c>
      <c r="G59" s="106" t="s">
        <v>124</v>
      </c>
      <c r="H59" s="93"/>
      <c r="I59" s="93"/>
      <c r="J59" s="49">
        <v>0</v>
      </c>
      <c r="K59" s="45"/>
    </row>
    <row r="60" spans="1:11" ht="10.5" customHeight="1">
      <c r="A60" s="91"/>
      <c r="B60" s="169" t="s">
        <v>98</v>
      </c>
      <c r="C60" s="169"/>
      <c r="D60" s="21"/>
      <c r="E60" s="30"/>
      <c r="F60" s="94" t="s">
        <v>96</v>
      </c>
      <c r="G60" s="29"/>
      <c r="H60" s="31"/>
      <c r="I60" s="38"/>
      <c r="J60" s="30"/>
      <c r="K60" s="45"/>
    </row>
    <row r="61" spans="1:11" ht="10.5" customHeight="1" thickBot="1">
      <c r="A61" s="86"/>
      <c r="B61" s="40"/>
      <c r="C61" s="40"/>
      <c r="D61" s="40"/>
      <c r="E61" s="40"/>
      <c r="F61" s="40"/>
      <c r="G61" s="86"/>
      <c r="H61" s="40"/>
      <c r="I61" s="40"/>
      <c r="J61" s="40"/>
      <c r="K61" s="41"/>
    </row>
    <row r="62" ht="12" thickBot="1"/>
    <row r="63" spans="6:9" ht="13.5" thickBot="1">
      <c r="F63" s="118" t="s">
        <v>102</v>
      </c>
      <c r="G63" s="119"/>
      <c r="H63" s="119"/>
      <c r="I63" s="120">
        <f>J58-J59</f>
        <v>0</v>
      </c>
    </row>
    <row r="65" spans="2:10" ht="11.25">
      <c r="B65" s="15" t="s">
        <v>103</v>
      </c>
      <c r="H65" s="50"/>
      <c r="I65" s="50"/>
      <c r="J65" s="50"/>
    </row>
    <row r="66" ht="11.25">
      <c r="I66" s="51" t="s">
        <v>104</v>
      </c>
    </row>
    <row r="68" spans="2:10" ht="11.25">
      <c r="B68" s="15" t="s">
        <v>105</v>
      </c>
      <c r="H68" s="50"/>
      <c r="I68" s="50"/>
      <c r="J68" s="50"/>
    </row>
    <row r="69" ht="11.25">
      <c r="I69" s="51" t="s">
        <v>104</v>
      </c>
    </row>
    <row r="70" ht="11.25">
      <c r="B70" s="15" t="s">
        <v>43</v>
      </c>
    </row>
  </sheetData>
  <sheetProtection/>
  <protectedRanges>
    <protectedRange sqref="J55:J57" name="Tartom?ny1_1"/>
  </protectedRanges>
  <mergeCells count="8">
    <mergeCell ref="B59:C59"/>
    <mergeCell ref="B60:C60"/>
    <mergeCell ref="A2:K2"/>
    <mergeCell ref="A3:K3"/>
    <mergeCell ref="H10:I10"/>
    <mergeCell ref="A13:C13"/>
    <mergeCell ref="D15:F15"/>
    <mergeCell ref="B58:C58"/>
  </mergeCells>
  <printOptions/>
  <pageMargins left="0.75" right="0.51" top="0.56" bottom="1" header="0.28" footer="0.5"/>
  <pageSetup horizontalDpi="300" verticalDpi="3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0">
      <selection activeCell="B18" sqref="B18:H48"/>
    </sheetView>
  </sheetViews>
  <sheetFormatPr defaultColWidth="9.00390625" defaultRowHeight="12.75"/>
  <cols>
    <col min="1" max="1" width="4.375" style="15" customWidth="1"/>
    <col min="2" max="2" width="7.00390625" style="15" customWidth="1"/>
    <col min="3" max="3" width="6.25390625" style="15" customWidth="1"/>
    <col min="4" max="6" width="9.25390625" style="15" customWidth="1"/>
    <col min="7" max="7" width="10.75390625" style="15" customWidth="1"/>
    <col min="8" max="8" width="8.00390625" style="15" customWidth="1"/>
    <col min="9" max="9" width="10.625" style="15" customWidth="1"/>
    <col min="10" max="10" width="9.625" style="21" bestFit="1" customWidth="1"/>
    <col min="11" max="11" width="9.125" style="21" customWidth="1"/>
    <col min="12" max="16384" width="9.125" style="15" customWidth="1"/>
  </cols>
  <sheetData>
    <row r="1" spans="9:11" ht="17.25" customHeight="1">
      <c r="I1" s="15" t="s">
        <v>106</v>
      </c>
      <c r="K1" s="117" t="s">
        <v>137</v>
      </c>
    </row>
    <row r="2" spans="1:11" ht="11.25">
      <c r="A2" s="170" t="s">
        <v>30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1.25">
      <c r="A3" s="171" t="s">
        <v>130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5" spans="1:7" ht="11.25">
      <c r="A5" s="15" t="s">
        <v>99</v>
      </c>
      <c r="G5" s="15" t="s">
        <v>100</v>
      </c>
    </row>
    <row r="6" spans="1:8" ht="15" customHeight="1">
      <c r="A6" s="15" t="s">
        <v>31</v>
      </c>
      <c r="B6" s="15" t="str">
        <f>Törzsadatok!$B$6</f>
        <v>Bereczki Judit Edina</v>
      </c>
      <c r="G6" s="15" t="s">
        <v>31</v>
      </c>
      <c r="H6" s="15">
        <f>Törzsadatok!$B$14</f>
        <v>0</v>
      </c>
    </row>
    <row r="7" spans="1:8" ht="15" customHeight="1">
      <c r="A7" s="15" t="s">
        <v>32</v>
      </c>
      <c r="B7" s="15">
        <f>Törzsadatok!$B$7</f>
        <v>0</v>
      </c>
      <c r="G7" s="15" t="s">
        <v>33</v>
      </c>
      <c r="H7" s="15">
        <f>Törzsadatok!$B$15</f>
        <v>0</v>
      </c>
    </row>
    <row r="8" spans="1:10" ht="15" customHeight="1">
      <c r="A8" s="15" t="s">
        <v>34</v>
      </c>
      <c r="C8" s="15">
        <f>Törzsadatok!$B$8</f>
        <v>0</v>
      </c>
      <c r="G8" s="15" t="s">
        <v>127</v>
      </c>
      <c r="H8" s="15">
        <f>Törzsadatok!$B$16</f>
        <v>0</v>
      </c>
      <c r="I8" s="55">
        <f>Törzsadatok!$B$17</f>
        <v>28316</v>
      </c>
      <c r="J8" s="55"/>
    </row>
    <row r="9" spans="7:8" ht="15" customHeight="1">
      <c r="G9" s="15" t="s">
        <v>101</v>
      </c>
      <c r="H9" s="15" t="str">
        <f>Törzsadatok!$B$18</f>
        <v>Öreg Lámáné</v>
      </c>
    </row>
    <row r="10" spans="7:9" ht="15" customHeight="1">
      <c r="G10" s="15" t="s">
        <v>128</v>
      </c>
      <c r="H10" s="171">
        <f>Törzsadatok!$B$19</f>
        <v>0</v>
      </c>
      <c r="I10" s="171"/>
    </row>
    <row r="11" spans="2:3" ht="11.25">
      <c r="B11" s="15" t="s">
        <v>125</v>
      </c>
      <c r="C11" s="15">
        <f>Törzsadatok!$F$7</f>
        <v>2015</v>
      </c>
    </row>
    <row r="12" ht="12" thickBot="1"/>
    <row r="13" spans="1:11" ht="13.5" customHeight="1" thickBot="1">
      <c r="A13" s="172" t="s">
        <v>131</v>
      </c>
      <c r="B13" s="173"/>
      <c r="C13" s="174"/>
      <c r="D13" s="13">
        <f>Normalap!$E$19</f>
        <v>0</v>
      </c>
      <c r="E13" s="72"/>
      <c r="F13" s="73"/>
      <c r="G13" s="74" t="s">
        <v>44</v>
      </c>
      <c r="H13" s="12" t="str">
        <f>Normalap!$C$19</f>
        <v>Toyota Co.V.</v>
      </c>
      <c r="I13" s="35"/>
      <c r="J13" s="12"/>
      <c r="K13" s="75"/>
    </row>
    <row r="14" spans="1:11" ht="12" hidden="1" thickBot="1">
      <c r="A14" s="71"/>
      <c r="B14" s="46"/>
      <c r="C14" s="46"/>
      <c r="D14" s="46"/>
      <c r="E14" s="46"/>
      <c r="F14" s="64"/>
      <c r="G14" s="56"/>
      <c r="H14" s="56"/>
      <c r="I14" s="63"/>
      <c r="J14" s="65"/>
      <c r="K14" s="45"/>
    </row>
    <row r="15" spans="1:11" s="21" customFormat="1" ht="12.75" customHeight="1" thickBot="1">
      <c r="A15" s="16" t="s">
        <v>45</v>
      </c>
      <c r="B15" s="16" t="s">
        <v>46</v>
      </c>
      <c r="C15" s="60" t="s">
        <v>35</v>
      </c>
      <c r="D15" s="175" t="s">
        <v>36</v>
      </c>
      <c r="E15" s="176"/>
      <c r="F15" s="177"/>
      <c r="G15" s="61" t="s">
        <v>47</v>
      </c>
      <c r="H15" s="18" t="s">
        <v>48</v>
      </c>
      <c r="I15" s="20" t="s">
        <v>47</v>
      </c>
      <c r="J15" s="67" t="s">
        <v>49</v>
      </c>
      <c r="K15" s="43" t="s">
        <v>50</v>
      </c>
    </row>
    <row r="16" spans="1:11" s="21" customFormat="1" ht="10.5" customHeight="1">
      <c r="A16" s="18" t="s">
        <v>51</v>
      </c>
      <c r="B16" s="18"/>
      <c r="C16" s="18"/>
      <c r="D16" s="18" t="s">
        <v>119</v>
      </c>
      <c r="E16" s="18" t="s">
        <v>120</v>
      </c>
      <c r="F16" s="18" t="s">
        <v>121</v>
      </c>
      <c r="G16" s="17" t="s">
        <v>52</v>
      </c>
      <c r="H16" s="18" t="s">
        <v>132</v>
      </c>
      <c r="I16" s="20" t="s">
        <v>52</v>
      </c>
      <c r="J16" s="19" t="s">
        <v>53</v>
      </c>
      <c r="K16" s="43" t="s">
        <v>54</v>
      </c>
    </row>
    <row r="17" spans="1:11" ht="10.5" customHeight="1" thickBot="1">
      <c r="A17" s="22"/>
      <c r="B17" s="23"/>
      <c r="C17" s="23"/>
      <c r="D17" s="23"/>
      <c r="E17" s="23"/>
      <c r="F17" s="23"/>
      <c r="G17" s="24"/>
      <c r="H17" s="25" t="s">
        <v>133</v>
      </c>
      <c r="I17" s="27" t="s">
        <v>55</v>
      </c>
      <c r="J17" s="26" t="s">
        <v>56</v>
      </c>
      <c r="K17" s="44" t="s">
        <v>57</v>
      </c>
    </row>
    <row r="18" spans="1:11" ht="10.5" customHeight="1">
      <c r="A18" s="66" t="s">
        <v>58</v>
      </c>
      <c r="B18" s="68"/>
      <c r="C18" s="68"/>
      <c r="D18" s="62"/>
      <c r="E18" s="62"/>
      <c r="F18" s="63"/>
      <c r="G18" s="63"/>
      <c r="H18" s="63"/>
      <c r="I18" s="77">
        <f>$F$55*H18*$F$56/100</f>
        <v>0</v>
      </c>
      <c r="J18" s="77"/>
      <c r="K18" s="78"/>
    </row>
    <row r="19" spans="1:11" ht="10.5" customHeight="1">
      <c r="A19" s="28" t="s">
        <v>60</v>
      </c>
      <c r="B19" s="69"/>
      <c r="C19" s="69"/>
      <c r="D19" s="32"/>
      <c r="E19" s="32"/>
      <c r="F19" s="30"/>
      <c r="G19" s="30"/>
      <c r="H19" s="30"/>
      <c r="I19" s="79">
        <f aca="true" t="shared" si="0" ref="I19:I52">$F$55*H19*$F$56/100</f>
        <v>0</v>
      </c>
      <c r="J19" s="79"/>
      <c r="K19" s="80"/>
    </row>
    <row r="20" spans="1:11" ht="10.5" customHeight="1">
      <c r="A20" s="28" t="s">
        <v>61</v>
      </c>
      <c r="B20" s="69"/>
      <c r="C20" s="69"/>
      <c r="D20" s="32"/>
      <c r="E20" s="32"/>
      <c r="F20" s="30"/>
      <c r="G20" s="30"/>
      <c r="H20" s="30"/>
      <c r="I20" s="79">
        <f t="shared" si="0"/>
        <v>0</v>
      </c>
      <c r="J20" s="79"/>
      <c r="K20" s="80"/>
    </row>
    <row r="21" spans="1:11" ht="10.5" customHeight="1">
      <c r="A21" s="28" t="s">
        <v>62</v>
      </c>
      <c r="B21" s="69"/>
      <c r="C21" s="69"/>
      <c r="D21" s="32"/>
      <c r="E21" s="32"/>
      <c r="F21" s="30"/>
      <c r="G21" s="30"/>
      <c r="H21" s="30"/>
      <c r="I21" s="79">
        <f t="shared" si="0"/>
        <v>0</v>
      </c>
      <c r="J21" s="79"/>
      <c r="K21" s="80"/>
    </row>
    <row r="22" spans="1:11" ht="10.5" customHeight="1">
      <c r="A22" s="28" t="s">
        <v>63</v>
      </c>
      <c r="B22" s="69"/>
      <c r="C22" s="69"/>
      <c r="D22" s="30"/>
      <c r="E22" s="30"/>
      <c r="F22" s="30"/>
      <c r="G22" s="30"/>
      <c r="H22" s="30"/>
      <c r="I22" s="79">
        <f t="shared" si="0"/>
        <v>0</v>
      </c>
      <c r="J22" s="79"/>
      <c r="K22" s="80"/>
    </row>
    <row r="23" spans="1:11" ht="10.5" customHeight="1">
      <c r="A23" s="28" t="s">
        <v>64</v>
      </c>
      <c r="B23" s="69"/>
      <c r="C23" s="69"/>
      <c r="D23" s="30"/>
      <c r="E23" s="30"/>
      <c r="F23" s="30"/>
      <c r="G23" s="30"/>
      <c r="H23" s="30"/>
      <c r="I23" s="79">
        <f t="shared" si="0"/>
        <v>0</v>
      </c>
      <c r="J23" s="79"/>
      <c r="K23" s="80"/>
    </row>
    <row r="24" spans="1:11" ht="10.5" customHeight="1">
      <c r="A24" s="28" t="s">
        <v>65</v>
      </c>
      <c r="B24" s="69"/>
      <c r="C24" s="69"/>
      <c r="D24" s="30"/>
      <c r="E24" s="30"/>
      <c r="F24" s="30"/>
      <c r="G24" s="30"/>
      <c r="H24" s="30"/>
      <c r="I24" s="79">
        <f t="shared" si="0"/>
        <v>0</v>
      </c>
      <c r="J24" s="79"/>
      <c r="K24" s="80"/>
    </row>
    <row r="25" spans="1:11" ht="10.5" customHeight="1">
      <c r="A25" s="28" t="s">
        <v>66</v>
      </c>
      <c r="B25" s="69"/>
      <c r="C25" s="69"/>
      <c r="D25" s="30"/>
      <c r="E25" s="30"/>
      <c r="F25" s="30"/>
      <c r="G25" s="30"/>
      <c r="H25" s="30"/>
      <c r="I25" s="79">
        <f t="shared" si="0"/>
        <v>0</v>
      </c>
      <c r="J25" s="79"/>
      <c r="K25" s="80"/>
    </row>
    <row r="26" spans="1:11" ht="10.5" customHeight="1">
      <c r="A26" s="33" t="s">
        <v>67</v>
      </c>
      <c r="B26" s="69"/>
      <c r="C26" s="69"/>
      <c r="D26" s="30"/>
      <c r="E26" s="30"/>
      <c r="F26" s="30"/>
      <c r="G26" s="30"/>
      <c r="H26" s="30"/>
      <c r="I26" s="79">
        <f t="shared" si="0"/>
        <v>0</v>
      </c>
      <c r="J26" s="79"/>
      <c r="K26" s="80"/>
    </row>
    <row r="27" spans="1:11" ht="10.5" customHeight="1">
      <c r="A27" s="28" t="s">
        <v>37</v>
      </c>
      <c r="B27" s="69"/>
      <c r="C27" s="69"/>
      <c r="D27" s="30"/>
      <c r="E27" s="30"/>
      <c r="F27" s="30"/>
      <c r="G27" s="30"/>
      <c r="H27" s="30"/>
      <c r="I27" s="79">
        <f t="shared" si="0"/>
        <v>0</v>
      </c>
      <c r="J27" s="79"/>
      <c r="K27" s="80"/>
    </row>
    <row r="28" spans="1:11" ht="10.5" customHeight="1">
      <c r="A28" s="28" t="s">
        <v>38</v>
      </c>
      <c r="B28" s="69"/>
      <c r="C28" s="69"/>
      <c r="D28" s="30"/>
      <c r="E28" s="30"/>
      <c r="F28" s="30"/>
      <c r="G28" s="30"/>
      <c r="H28" s="30"/>
      <c r="I28" s="79">
        <f t="shared" si="0"/>
        <v>0</v>
      </c>
      <c r="J28" s="79"/>
      <c r="K28" s="80"/>
    </row>
    <row r="29" spans="1:11" ht="10.5" customHeight="1">
      <c r="A29" s="28" t="s">
        <v>39</v>
      </c>
      <c r="B29" s="69"/>
      <c r="C29" s="69"/>
      <c r="D29" s="30"/>
      <c r="E29" s="30"/>
      <c r="F29" s="30"/>
      <c r="G29" s="30"/>
      <c r="H29" s="30"/>
      <c r="I29" s="79">
        <f t="shared" si="0"/>
        <v>0</v>
      </c>
      <c r="J29" s="79"/>
      <c r="K29" s="80"/>
    </row>
    <row r="30" spans="1:11" ht="10.5" customHeight="1">
      <c r="A30" s="28" t="s">
        <v>40</v>
      </c>
      <c r="B30" s="69"/>
      <c r="C30" s="69"/>
      <c r="D30" s="30"/>
      <c r="E30" s="30"/>
      <c r="F30" s="30"/>
      <c r="G30" s="30"/>
      <c r="H30" s="30"/>
      <c r="I30" s="79">
        <f t="shared" si="0"/>
        <v>0</v>
      </c>
      <c r="J30" s="79"/>
      <c r="K30" s="80"/>
    </row>
    <row r="31" spans="1:11" ht="10.5" customHeight="1">
      <c r="A31" s="28" t="s">
        <v>41</v>
      </c>
      <c r="B31" s="69"/>
      <c r="C31" s="69"/>
      <c r="D31" s="30"/>
      <c r="E31" s="30"/>
      <c r="F31" s="30"/>
      <c r="G31" s="30"/>
      <c r="H31" s="30"/>
      <c r="I31" s="79">
        <f t="shared" si="0"/>
        <v>0</v>
      </c>
      <c r="J31" s="79"/>
      <c r="K31" s="80"/>
    </row>
    <row r="32" spans="1:11" ht="10.5" customHeight="1">
      <c r="A32" s="28" t="s">
        <v>42</v>
      </c>
      <c r="B32" s="69"/>
      <c r="C32" s="69"/>
      <c r="D32" s="30"/>
      <c r="E32" s="30"/>
      <c r="F32" s="30"/>
      <c r="G32" s="30"/>
      <c r="H32" s="30"/>
      <c r="I32" s="79">
        <f t="shared" si="0"/>
        <v>0</v>
      </c>
      <c r="J32" s="79"/>
      <c r="K32" s="80"/>
    </row>
    <row r="33" spans="1:11" ht="10.5" customHeight="1">
      <c r="A33" s="28" t="s">
        <v>68</v>
      </c>
      <c r="B33" s="69"/>
      <c r="C33" s="69"/>
      <c r="D33" s="30"/>
      <c r="E33" s="30"/>
      <c r="F33" s="30"/>
      <c r="G33" s="30"/>
      <c r="H33" s="30"/>
      <c r="I33" s="79">
        <f t="shared" si="0"/>
        <v>0</v>
      </c>
      <c r="J33" s="79"/>
      <c r="K33" s="80"/>
    </row>
    <row r="34" spans="1:11" ht="10.5" customHeight="1">
      <c r="A34" s="28" t="s">
        <v>69</v>
      </c>
      <c r="B34" s="70"/>
      <c r="C34" s="70"/>
      <c r="D34" s="34"/>
      <c r="E34" s="34"/>
      <c r="F34" s="30"/>
      <c r="G34" s="30"/>
      <c r="H34" s="30"/>
      <c r="I34" s="79">
        <f t="shared" si="0"/>
        <v>0</v>
      </c>
      <c r="J34" s="79"/>
      <c r="K34" s="80"/>
    </row>
    <row r="35" spans="1:11" ht="10.5" customHeight="1">
      <c r="A35" s="28" t="s">
        <v>70</v>
      </c>
      <c r="B35" s="69"/>
      <c r="C35" s="69"/>
      <c r="D35" s="30"/>
      <c r="E35" s="30"/>
      <c r="F35" s="30"/>
      <c r="G35" s="30"/>
      <c r="H35" s="30"/>
      <c r="I35" s="79">
        <f t="shared" si="0"/>
        <v>0</v>
      </c>
      <c r="J35" s="79"/>
      <c r="K35" s="80"/>
    </row>
    <row r="36" spans="1:11" ht="10.5" customHeight="1">
      <c r="A36" s="28" t="s">
        <v>71</v>
      </c>
      <c r="B36" s="69"/>
      <c r="C36" s="69"/>
      <c r="D36" s="30"/>
      <c r="E36" s="30"/>
      <c r="F36" s="30"/>
      <c r="G36" s="30"/>
      <c r="H36" s="30"/>
      <c r="I36" s="79">
        <f t="shared" si="0"/>
        <v>0</v>
      </c>
      <c r="J36" s="79"/>
      <c r="K36" s="80"/>
    </row>
    <row r="37" spans="1:11" ht="10.5" customHeight="1">
      <c r="A37" s="28" t="s">
        <v>72</v>
      </c>
      <c r="B37" s="69"/>
      <c r="C37" s="69"/>
      <c r="D37" s="30"/>
      <c r="E37" s="30"/>
      <c r="F37" s="30"/>
      <c r="G37" s="30"/>
      <c r="H37" s="30"/>
      <c r="I37" s="79">
        <f t="shared" si="0"/>
        <v>0</v>
      </c>
      <c r="J37" s="79"/>
      <c r="K37" s="80"/>
    </row>
    <row r="38" spans="1:11" ht="10.5" customHeight="1">
      <c r="A38" s="28" t="s">
        <v>73</v>
      </c>
      <c r="B38" s="69"/>
      <c r="C38" s="69"/>
      <c r="D38" s="30"/>
      <c r="E38" s="30"/>
      <c r="F38" s="30"/>
      <c r="G38" s="30"/>
      <c r="H38" s="30"/>
      <c r="I38" s="79">
        <f t="shared" si="0"/>
        <v>0</v>
      </c>
      <c r="J38" s="79"/>
      <c r="K38" s="80"/>
    </row>
    <row r="39" spans="1:11" ht="10.5" customHeight="1">
      <c r="A39" s="28" t="s">
        <v>74</v>
      </c>
      <c r="B39" s="69"/>
      <c r="C39" s="69"/>
      <c r="D39" s="30"/>
      <c r="E39" s="30"/>
      <c r="F39" s="30"/>
      <c r="G39" s="30"/>
      <c r="H39" s="30"/>
      <c r="I39" s="79">
        <f t="shared" si="0"/>
        <v>0</v>
      </c>
      <c r="J39" s="79"/>
      <c r="K39" s="80"/>
    </row>
    <row r="40" spans="1:11" ht="10.5" customHeight="1">
      <c r="A40" s="28" t="s">
        <v>75</v>
      </c>
      <c r="B40" s="69"/>
      <c r="C40" s="69"/>
      <c r="D40" s="30"/>
      <c r="E40" s="30"/>
      <c r="F40" s="30"/>
      <c r="G40" s="30"/>
      <c r="H40" s="30"/>
      <c r="I40" s="79">
        <f t="shared" si="0"/>
        <v>0</v>
      </c>
      <c r="J40" s="79"/>
      <c r="K40" s="80"/>
    </row>
    <row r="41" spans="1:11" ht="10.5" customHeight="1">
      <c r="A41" s="28" t="s">
        <v>76</v>
      </c>
      <c r="B41" s="69"/>
      <c r="C41" s="69"/>
      <c r="D41" s="30"/>
      <c r="E41" s="30"/>
      <c r="F41" s="30"/>
      <c r="G41" s="30"/>
      <c r="H41" s="30"/>
      <c r="I41" s="79">
        <f t="shared" si="0"/>
        <v>0</v>
      </c>
      <c r="J41" s="79"/>
      <c r="K41" s="80"/>
    </row>
    <row r="42" spans="1:11" ht="10.5" customHeight="1">
      <c r="A42" s="28" t="s">
        <v>77</v>
      </c>
      <c r="B42" s="69"/>
      <c r="C42" s="69"/>
      <c r="D42" s="30"/>
      <c r="E42" s="30"/>
      <c r="F42" s="30"/>
      <c r="G42" s="30"/>
      <c r="H42" s="30"/>
      <c r="I42" s="79">
        <f t="shared" si="0"/>
        <v>0</v>
      </c>
      <c r="J42" s="79"/>
      <c r="K42" s="80"/>
    </row>
    <row r="43" spans="1:11" ht="10.5" customHeight="1">
      <c r="A43" s="28" t="s">
        <v>78</v>
      </c>
      <c r="B43" s="69"/>
      <c r="C43" s="69"/>
      <c r="D43" s="30"/>
      <c r="E43" s="30"/>
      <c r="F43" s="30"/>
      <c r="G43" s="30"/>
      <c r="H43" s="30"/>
      <c r="I43" s="79">
        <f t="shared" si="0"/>
        <v>0</v>
      </c>
      <c r="J43" s="79"/>
      <c r="K43" s="80"/>
    </row>
    <row r="44" spans="1:11" ht="10.5" customHeight="1">
      <c r="A44" s="28" t="s">
        <v>79</v>
      </c>
      <c r="B44" s="69"/>
      <c r="C44" s="69"/>
      <c r="D44" s="30"/>
      <c r="E44" s="30"/>
      <c r="F44" s="30"/>
      <c r="G44" s="30"/>
      <c r="H44" s="30"/>
      <c r="I44" s="79">
        <f t="shared" si="0"/>
        <v>0</v>
      </c>
      <c r="J44" s="79"/>
      <c r="K44" s="80"/>
    </row>
    <row r="45" spans="1:11" ht="10.5" customHeight="1">
      <c r="A45" s="28" t="s">
        <v>80</v>
      </c>
      <c r="B45" s="69"/>
      <c r="C45" s="69"/>
      <c r="D45" s="30"/>
      <c r="E45" s="30"/>
      <c r="F45" s="30"/>
      <c r="G45" s="30"/>
      <c r="H45" s="30"/>
      <c r="I45" s="79">
        <f t="shared" si="0"/>
        <v>0</v>
      </c>
      <c r="J45" s="79"/>
      <c r="K45" s="80"/>
    </row>
    <row r="46" spans="1:11" ht="10.5" customHeight="1">
      <c r="A46" s="28" t="s">
        <v>81</v>
      </c>
      <c r="B46" s="69"/>
      <c r="C46" s="69"/>
      <c r="D46" s="30"/>
      <c r="E46" s="30"/>
      <c r="F46" s="30"/>
      <c r="G46" s="30"/>
      <c r="H46" s="30"/>
      <c r="I46" s="79">
        <f t="shared" si="0"/>
        <v>0</v>
      </c>
      <c r="J46" s="79"/>
      <c r="K46" s="80"/>
    </row>
    <row r="47" spans="1:11" ht="10.5" customHeight="1">
      <c r="A47" s="28" t="s">
        <v>82</v>
      </c>
      <c r="B47" s="69"/>
      <c r="C47" s="69"/>
      <c r="D47" s="30"/>
      <c r="E47" s="30"/>
      <c r="F47" s="30"/>
      <c r="G47" s="30"/>
      <c r="H47" s="30"/>
      <c r="I47" s="79">
        <f t="shared" si="0"/>
        <v>0</v>
      </c>
      <c r="J47" s="79"/>
      <c r="K47" s="80"/>
    </row>
    <row r="48" spans="1:11" ht="10.5" customHeight="1">
      <c r="A48" s="28" t="s">
        <v>83</v>
      </c>
      <c r="B48" s="69"/>
      <c r="C48" s="69"/>
      <c r="D48" s="30"/>
      <c r="E48" s="30"/>
      <c r="F48" s="30"/>
      <c r="G48" s="30"/>
      <c r="H48" s="30"/>
      <c r="I48" s="79">
        <f t="shared" si="0"/>
        <v>0</v>
      </c>
      <c r="J48" s="79"/>
      <c r="K48" s="80"/>
    </row>
    <row r="49" spans="1:11" ht="10.5" customHeight="1">
      <c r="A49" s="28" t="s">
        <v>84</v>
      </c>
      <c r="B49" s="69"/>
      <c r="C49" s="69"/>
      <c r="D49" s="30"/>
      <c r="E49" s="30"/>
      <c r="F49" s="30"/>
      <c r="G49" s="30"/>
      <c r="H49" s="30"/>
      <c r="I49" s="79">
        <f t="shared" si="0"/>
        <v>0</v>
      </c>
      <c r="J49" s="79"/>
      <c r="K49" s="80"/>
    </row>
    <row r="50" spans="1:11" ht="10.5" customHeight="1">
      <c r="A50" s="28" t="s">
        <v>85</v>
      </c>
      <c r="B50" s="69"/>
      <c r="C50" s="69"/>
      <c r="D50" s="30"/>
      <c r="E50" s="30"/>
      <c r="F50" s="30"/>
      <c r="G50" s="30"/>
      <c r="H50" s="30"/>
      <c r="I50" s="79">
        <f t="shared" si="0"/>
        <v>0</v>
      </c>
      <c r="J50" s="79"/>
      <c r="K50" s="80"/>
    </row>
    <row r="51" spans="1:11" ht="10.5" customHeight="1">
      <c r="A51" s="28" t="s">
        <v>86</v>
      </c>
      <c r="B51" s="69"/>
      <c r="C51" s="69"/>
      <c r="D51" s="30"/>
      <c r="E51" s="30"/>
      <c r="F51" s="30"/>
      <c r="G51" s="30"/>
      <c r="H51" s="30"/>
      <c r="I51" s="79">
        <f t="shared" si="0"/>
        <v>0</v>
      </c>
      <c r="J51" s="79"/>
      <c r="K51" s="80"/>
    </row>
    <row r="52" spans="1:11" ht="10.5" customHeight="1" thickBot="1">
      <c r="A52" s="83" t="s">
        <v>87</v>
      </c>
      <c r="B52" s="76"/>
      <c r="C52" s="76"/>
      <c r="D52" s="14"/>
      <c r="E52" s="14"/>
      <c r="F52" s="14"/>
      <c r="G52" s="14"/>
      <c r="H52" s="14"/>
      <c r="I52" s="81">
        <f t="shared" si="0"/>
        <v>0</v>
      </c>
      <c r="J52" s="81"/>
      <c r="K52" s="82"/>
    </row>
    <row r="53" spans="1:11" s="102" customFormat="1" ht="14.25" customHeight="1" thickBot="1">
      <c r="A53" s="96" t="s">
        <v>88</v>
      </c>
      <c r="B53" s="97"/>
      <c r="C53" s="97"/>
      <c r="D53" s="97"/>
      <c r="E53" s="97"/>
      <c r="F53" s="97"/>
      <c r="G53" s="98"/>
      <c r="H53" s="99">
        <f>SUM(H18:H52)</f>
        <v>0</v>
      </c>
      <c r="I53" s="100">
        <f>SUM(I18:I52)</f>
        <v>0</v>
      </c>
      <c r="J53" s="100">
        <f>SUM(J18:J52)</f>
        <v>0</v>
      </c>
      <c r="K53" s="101">
        <f>SUM(K18:K52)</f>
        <v>0</v>
      </c>
    </row>
    <row r="54" spans="1:11" ht="10.5" customHeight="1">
      <c r="A54" s="88" t="s">
        <v>89</v>
      </c>
      <c r="B54" s="89"/>
      <c r="C54" s="89"/>
      <c r="D54" s="89"/>
      <c r="E54" s="89"/>
      <c r="F54" s="47" t="str">
        <f>IF(Normalap!$F$16=1,"benzin","gázolaj")</f>
        <v>benzin</v>
      </c>
      <c r="G54" s="21"/>
      <c r="H54" s="21"/>
      <c r="I54" s="21"/>
      <c r="K54" s="45"/>
    </row>
    <row r="55" spans="1:11" ht="10.5" customHeight="1">
      <c r="A55" s="37" t="s">
        <v>90</v>
      </c>
      <c r="B55" s="31"/>
      <c r="C55" s="38"/>
      <c r="D55" s="31"/>
      <c r="E55" s="31"/>
      <c r="F55" s="95">
        <f>Normalap!$C$11</f>
        <v>383</v>
      </c>
      <c r="G55" s="84" t="s">
        <v>91</v>
      </c>
      <c r="H55" s="39"/>
      <c r="I55" s="42"/>
      <c r="J55" s="103">
        <f>I53</f>
        <v>0</v>
      </c>
      <c r="K55" s="45"/>
    </row>
    <row r="56" spans="1:11" ht="10.5" customHeight="1">
      <c r="A56" s="37" t="s">
        <v>92</v>
      </c>
      <c r="B56" s="31"/>
      <c r="C56" s="31"/>
      <c r="D56" s="31"/>
      <c r="E56" s="38"/>
      <c r="F56" s="95">
        <f>Normalap!$E$23</f>
        <v>11.4</v>
      </c>
      <c r="G56" s="84" t="s">
        <v>93</v>
      </c>
      <c r="H56" s="39"/>
      <c r="I56" s="42"/>
      <c r="J56" s="103">
        <f>H53*Normalap!$E$25</f>
        <v>0</v>
      </c>
      <c r="K56" s="45"/>
    </row>
    <row r="57" spans="1:11" ht="10.5" customHeight="1">
      <c r="A57" s="36" t="s">
        <v>94</v>
      </c>
      <c r="B57" s="87"/>
      <c r="C57" s="21"/>
      <c r="D57" s="21"/>
      <c r="E57" s="21"/>
      <c r="F57" s="90"/>
      <c r="G57" s="84" t="s">
        <v>122</v>
      </c>
      <c r="H57" s="39"/>
      <c r="I57" s="42"/>
      <c r="J57" s="104">
        <f>SUM(J55+J56)</f>
        <v>0</v>
      </c>
      <c r="K57" s="45"/>
    </row>
    <row r="58" spans="1:11" ht="10.5" customHeight="1">
      <c r="A58" s="92"/>
      <c r="B58" s="178" t="s">
        <v>95</v>
      </c>
      <c r="C58" s="178"/>
      <c r="D58" s="85"/>
      <c r="E58" s="84"/>
      <c r="F58" s="95" t="s">
        <v>96</v>
      </c>
      <c r="G58" s="105" t="s">
        <v>123</v>
      </c>
      <c r="H58" s="39"/>
      <c r="I58" s="42"/>
      <c r="J58" s="48">
        <f>J57+J53+K53</f>
        <v>0</v>
      </c>
      <c r="K58" s="45"/>
    </row>
    <row r="59" spans="1:11" ht="10.5" customHeight="1">
      <c r="A59" s="92"/>
      <c r="B59" s="169" t="s">
        <v>97</v>
      </c>
      <c r="C59" s="169"/>
      <c r="D59" s="85"/>
      <c r="E59" s="84"/>
      <c r="F59" s="95" t="s">
        <v>96</v>
      </c>
      <c r="G59" s="106" t="s">
        <v>124</v>
      </c>
      <c r="H59" s="93"/>
      <c r="I59" s="93"/>
      <c r="J59" s="49">
        <v>0</v>
      </c>
      <c r="K59" s="45"/>
    </row>
    <row r="60" spans="1:11" ht="10.5" customHeight="1">
      <c r="A60" s="91"/>
      <c r="B60" s="169" t="s">
        <v>98</v>
      </c>
      <c r="C60" s="169"/>
      <c r="D60" s="21"/>
      <c r="E60" s="30"/>
      <c r="F60" s="94" t="s">
        <v>96</v>
      </c>
      <c r="G60" s="29"/>
      <c r="H60" s="31"/>
      <c r="I60" s="38"/>
      <c r="J60" s="30"/>
      <c r="K60" s="45"/>
    </row>
    <row r="61" spans="1:11" ht="10.5" customHeight="1" thickBot="1">
      <c r="A61" s="86"/>
      <c r="B61" s="40"/>
      <c r="C61" s="40"/>
      <c r="D61" s="40"/>
      <c r="E61" s="40"/>
      <c r="F61" s="40"/>
      <c r="G61" s="86"/>
      <c r="H61" s="40"/>
      <c r="I61" s="40"/>
      <c r="J61" s="40"/>
      <c r="K61" s="41"/>
    </row>
    <row r="62" ht="12" thickBot="1"/>
    <row r="63" spans="6:9" ht="13.5" thickBot="1">
      <c r="F63" s="118" t="s">
        <v>102</v>
      </c>
      <c r="G63" s="119"/>
      <c r="H63" s="119"/>
      <c r="I63" s="120">
        <f>J58-J59</f>
        <v>0</v>
      </c>
    </row>
    <row r="65" spans="2:10" ht="11.25">
      <c r="B65" s="15" t="s">
        <v>103</v>
      </c>
      <c r="H65" s="50"/>
      <c r="I65" s="50"/>
      <c r="J65" s="50"/>
    </row>
    <row r="66" ht="11.25">
      <c r="I66" s="51" t="s">
        <v>104</v>
      </c>
    </row>
    <row r="68" spans="2:10" ht="11.25">
      <c r="B68" s="15" t="s">
        <v>105</v>
      </c>
      <c r="H68" s="50"/>
      <c r="I68" s="50"/>
      <c r="J68" s="50"/>
    </row>
    <row r="69" ht="11.25">
      <c r="I69" s="51" t="s">
        <v>104</v>
      </c>
    </row>
    <row r="70" ht="11.25">
      <c r="B70" s="15" t="s">
        <v>43</v>
      </c>
    </row>
  </sheetData>
  <sheetProtection/>
  <protectedRanges>
    <protectedRange sqref="J55:J57" name="Tartom?ny1_1"/>
  </protectedRanges>
  <mergeCells count="8">
    <mergeCell ref="B59:C59"/>
    <mergeCell ref="B60:C60"/>
    <mergeCell ref="A2:K2"/>
    <mergeCell ref="A3:K3"/>
    <mergeCell ref="H10:I10"/>
    <mergeCell ref="A13:C13"/>
    <mergeCell ref="D15:F15"/>
    <mergeCell ref="B58:C58"/>
  </mergeCells>
  <printOptions/>
  <pageMargins left="0.53" right="0.63" top="0.36" bottom="1" header="0.61" footer="0.5"/>
  <pageSetup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1">
      <selection activeCell="B18" sqref="B18:H50"/>
    </sheetView>
  </sheetViews>
  <sheetFormatPr defaultColWidth="9.00390625" defaultRowHeight="12.75"/>
  <cols>
    <col min="1" max="1" width="4.375" style="15" customWidth="1"/>
    <col min="2" max="2" width="7.00390625" style="15" customWidth="1"/>
    <col min="3" max="3" width="6.25390625" style="15" customWidth="1"/>
    <col min="4" max="6" width="9.25390625" style="15" customWidth="1"/>
    <col min="7" max="7" width="10.75390625" style="15" customWidth="1"/>
    <col min="8" max="8" width="8.00390625" style="15" customWidth="1"/>
    <col min="9" max="9" width="10.625" style="15" customWidth="1"/>
    <col min="10" max="10" width="9.625" style="21" bestFit="1" customWidth="1"/>
    <col min="11" max="11" width="9.125" style="21" customWidth="1"/>
    <col min="12" max="16384" width="9.125" style="15" customWidth="1"/>
  </cols>
  <sheetData>
    <row r="1" spans="9:11" ht="17.25" customHeight="1">
      <c r="I1" s="15" t="s">
        <v>106</v>
      </c>
      <c r="K1" s="117" t="s">
        <v>138</v>
      </c>
    </row>
    <row r="2" spans="1:11" ht="11.25">
      <c r="A2" s="170" t="s">
        <v>30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1.25">
      <c r="A3" s="171" t="s">
        <v>130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5" spans="1:7" ht="11.25">
      <c r="A5" s="15" t="s">
        <v>99</v>
      </c>
      <c r="G5" s="15" t="s">
        <v>100</v>
      </c>
    </row>
    <row r="6" spans="1:8" ht="15" customHeight="1">
      <c r="A6" s="15" t="s">
        <v>31</v>
      </c>
      <c r="B6" s="15" t="str">
        <f>Törzsadatok!$B$6</f>
        <v>Bereczki Judit Edina</v>
      </c>
      <c r="G6" s="15" t="s">
        <v>31</v>
      </c>
      <c r="H6" s="15">
        <f>Törzsadatok!$B$14</f>
        <v>0</v>
      </c>
    </row>
    <row r="7" spans="1:8" ht="15" customHeight="1">
      <c r="A7" s="15" t="s">
        <v>32</v>
      </c>
      <c r="B7" s="15">
        <f>Törzsadatok!$B$7</f>
        <v>0</v>
      </c>
      <c r="G7" s="15" t="s">
        <v>33</v>
      </c>
      <c r="H7" s="15">
        <f>Törzsadatok!$B$15</f>
        <v>0</v>
      </c>
    </row>
    <row r="8" spans="1:10" ht="15" customHeight="1">
      <c r="A8" s="15" t="s">
        <v>34</v>
      </c>
      <c r="C8" s="15">
        <f>Törzsadatok!$B$8</f>
        <v>0</v>
      </c>
      <c r="G8" s="15" t="s">
        <v>127</v>
      </c>
      <c r="H8" s="15">
        <f>Törzsadatok!$B$16</f>
        <v>0</v>
      </c>
      <c r="I8" s="55">
        <f>Törzsadatok!$B$17</f>
        <v>28316</v>
      </c>
      <c r="J8" s="55"/>
    </row>
    <row r="9" spans="7:8" ht="15" customHeight="1">
      <c r="G9" s="15" t="s">
        <v>101</v>
      </c>
      <c r="H9" s="15" t="str">
        <f>Törzsadatok!$B$18</f>
        <v>Öreg Lámáné</v>
      </c>
    </row>
    <row r="10" spans="7:9" ht="15" customHeight="1">
      <c r="G10" s="15" t="s">
        <v>128</v>
      </c>
      <c r="H10" s="171">
        <f>Törzsadatok!$B$19</f>
        <v>0</v>
      </c>
      <c r="I10" s="171"/>
    </row>
    <row r="11" spans="2:3" ht="11.25">
      <c r="B11" s="15" t="s">
        <v>125</v>
      </c>
      <c r="C11" s="15">
        <f>Törzsadatok!$F$7</f>
        <v>2015</v>
      </c>
    </row>
    <row r="12" ht="12" thickBot="1"/>
    <row r="13" spans="1:11" ht="13.5" customHeight="1" thickBot="1">
      <c r="A13" s="172" t="s">
        <v>131</v>
      </c>
      <c r="B13" s="173"/>
      <c r="C13" s="174"/>
      <c r="D13" s="13">
        <f>Normalap!$E$19</f>
        <v>0</v>
      </c>
      <c r="E13" s="72"/>
      <c r="F13" s="73"/>
      <c r="G13" s="74" t="s">
        <v>44</v>
      </c>
      <c r="H13" s="12" t="str">
        <f>Normalap!$C$19</f>
        <v>Toyota Co.V.</v>
      </c>
      <c r="I13" s="35"/>
      <c r="J13" s="12"/>
      <c r="K13" s="75"/>
    </row>
    <row r="14" spans="1:11" ht="12" hidden="1" thickBot="1">
      <c r="A14" s="71"/>
      <c r="B14" s="46"/>
      <c r="C14" s="46"/>
      <c r="D14" s="46"/>
      <c r="E14" s="46"/>
      <c r="F14" s="64"/>
      <c r="G14" s="56"/>
      <c r="H14" s="56"/>
      <c r="I14" s="63"/>
      <c r="J14" s="65"/>
      <c r="K14" s="45"/>
    </row>
    <row r="15" spans="1:11" s="21" customFormat="1" ht="12.75" customHeight="1" thickBot="1">
      <c r="A15" s="16" t="s">
        <v>45</v>
      </c>
      <c r="B15" s="16" t="s">
        <v>46</v>
      </c>
      <c r="C15" s="60" t="s">
        <v>35</v>
      </c>
      <c r="D15" s="175" t="s">
        <v>36</v>
      </c>
      <c r="E15" s="176"/>
      <c r="F15" s="177"/>
      <c r="G15" s="61" t="s">
        <v>47</v>
      </c>
      <c r="H15" s="18" t="s">
        <v>48</v>
      </c>
      <c r="I15" s="20" t="s">
        <v>47</v>
      </c>
      <c r="J15" s="67" t="s">
        <v>49</v>
      </c>
      <c r="K15" s="43" t="s">
        <v>50</v>
      </c>
    </row>
    <row r="16" spans="1:11" s="21" customFormat="1" ht="10.5" customHeight="1">
      <c r="A16" s="18" t="s">
        <v>51</v>
      </c>
      <c r="B16" s="18"/>
      <c r="C16" s="18"/>
      <c r="D16" s="18" t="s">
        <v>119</v>
      </c>
      <c r="E16" s="18" t="s">
        <v>120</v>
      </c>
      <c r="F16" s="18" t="s">
        <v>121</v>
      </c>
      <c r="G16" s="17" t="s">
        <v>52</v>
      </c>
      <c r="H16" s="18" t="s">
        <v>132</v>
      </c>
      <c r="I16" s="20" t="s">
        <v>52</v>
      </c>
      <c r="J16" s="19" t="s">
        <v>53</v>
      </c>
      <c r="K16" s="43" t="s">
        <v>54</v>
      </c>
    </row>
    <row r="17" spans="1:11" ht="10.5" customHeight="1" thickBot="1">
      <c r="A17" s="22"/>
      <c r="B17" s="23"/>
      <c r="C17" s="23"/>
      <c r="D17" s="23"/>
      <c r="E17" s="23"/>
      <c r="F17" s="23"/>
      <c r="G17" s="24"/>
      <c r="H17" s="25" t="s">
        <v>133</v>
      </c>
      <c r="I17" s="27" t="s">
        <v>55</v>
      </c>
      <c r="J17" s="26" t="s">
        <v>56</v>
      </c>
      <c r="K17" s="44" t="s">
        <v>57</v>
      </c>
    </row>
    <row r="18" spans="1:11" ht="10.5" customHeight="1">
      <c r="A18" s="66" t="s">
        <v>58</v>
      </c>
      <c r="B18" s="68"/>
      <c r="C18" s="68"/>
      <c r="D18" s="62"/>
      <c r="E18" s="62"/>
      <c r="F18" s="63"/>
      <c r="G18" s="63"/>
      <c r="H18" s="63"/>
      <c r="I18" s="77">
        <f>$F$55*H18*$F$56/100</f>
        <v>0</v>
      </c>
      <c r="J18" s="77"/>
      <c r="K18" s="78"/>
    </row>
    <row r="19" spans="1:11" ht="10.5" customHeight="1">
      <c r="A19" s="28" t="s">
        <v>60</v>
      </c>
      <c r="B19" s="69"/>
      <c r="C19" s="69"/>
      <c r="D19" s="32"/>
      <c r="E19" s="32"/>
      <c r="F19" s="30"/>
      <c r="G19" s="30"/>
      <c r="H19" s="30"/>
      <c r="I19" s="79">
        <f aca="true" t="shared" si="0" ref="I19:I52">$F$55*H19*$F$56/100</f>
        <v>0</v>
      </c>
      <c r="J19" s="79"/>
      <c r="K19" s="80"/>
    </row>
    <row r="20" spans="1:11" ht="10.5" customHeight="1">
      <c r="A20" s="28" t="s">
        <v>61</v>
      </c>
      <c r="B20" s="69"/>
      <c r="C20" s="69"/>
      <c r="D20" s="32"/>
      <c r="E20" s="32"/>
      <c r="F20" s="30"/>
      <c r="G20" s="30"/>
      <c r="H20" s="30"/>
      <c r="I20" s="79">
        <f t="shared" si="0"/>
        <v>0</v>
      </c>
      <c r="J20" s="79"/>
      <c r="K20" s="80"/>
    </row>
    <row r="21" spans="1:11" ht="10.5" customHeight="1">
      <c r="A21" s="28" t="s">
        <v>62</v>
      </c>
      <c r="B21" s="69"/>
      <c r="C21" s="69"/>
      <c r="D21" s="32"/>
      <c r="E21" s="32"/>
      <c r="F21" s="30"/>
      <c r="G21" s="30"/>
      <c r="H21" s="30"/>
      <c r="I21" s="79">
        <f t="shared" si="0"/>
        <v>0</v>
      </c>
      <c r="J21" s="79"/>
      <c r="K21" s="80"/>
    </row>
    <row r="22" spans="1:11" ht="10.5" customHeight="1">
      <c r="A22" s="28" t="s">
        <v>63</v>
      </c>
      <c r="B22" s="69"/>
      <c r="C22" s="69"/>
      <c r="D22" s="30"/>
      <c r="E22" s="30"/>
      <c r="F22" s="30"/>
      <c r="G22" s="30"/>
      <c r="H22" s="30"/>
      <c r="I22" s="79">
        <f t="shared" si="0"/>
        <v>0</v>
      </c>
      <c r="J22" s="79"/>
      <c r="K22" s="80"/>
    </row>
    <row r="23" spans="1:11" ht="10.5" customHeight="1">
      <c r="A23" s="28" t="s">
        <v>64</v>
      </c>
      <c r="B23" s="69"/>
      <c r="C23" s="69"/>
      <c r="D23" s="30"/>
      <c r="E23" s="30"/>
      <c r="F23" s="30"/>
      <c r="G23" s="30"/>
      <c r="H23" s="30"/>
      <c r="I23" s="79">
        <f t="shared" si="0"/>
        <v>0</v>
      </c>
      <c r="J23" s="79"/>
      <c r="K23" s="80"/>
    </row>
    <row r="24" spans="1:11" ht="10.5" customHeight="1">
      <c r="A24" s="28" t="s">
        <v>65</v>
      </c>
      <c r="B24" s="69"/>
      <c r="C24" s="69"/>
      <c r="D24" s="30"/>
      <c r="E24" s="30"/>
      <c r="F24" s="30"/>
      <c r="G24" s="30"/>
      <c r="H24" s="30"/>
      <c r="I24" s="79">
        <f t="shared" si="0"/>
        <v>0</v>
      </c>
      <c r="J24" s="79"/>
      <c r="K24" s="80"/>
    </row>
    <row r="25" spans="1:11" ht="10.5" customHeight="1">
      <c r="A25" s="28" t="s">
        <v>66</v>
      </c>
      <c r="B25" s="69"/>
      <c r="C25" s="69"/>
      <c r="D25" s="30"/>
      <c r="E25" s="30"/>
      <c r="F25" s="30"/>
      <c r="G25" s="30"/>
      <c r="H25" s="30"/>
      <c r="I25" s="79">
        <f t="shared" si="0"/>
        <v>0</v>
      </c>
      <c r="J25" s="79"/>
      <c r="K25" s="80"/>
    </row>
    <row r="26" spans="1:11" ht="10.5" customHeight="1">
      <c r="A26" s="33" t="s">
        <v>67</v>
      </c>
      <c r="B26" s="69"/>
      <c r="C26" s="69"/>
      <c r="D26" s="30"/>
      <c r="E26" s="30"/>
      <c r="F26" s="30"/>
      <c r="G26" s="30"/>
      <c r="H26" s="30"/>
      <c r="I26" s="79">
        <f t="shared" si="0"/>
        <v>0</v>
      </c>
      <c r="J26" s="79"/>
      <c r="K26" s="80"/>
    </row>
    <row r="27" spans="1:11" ht="10.5" customHeight="1">
      <c r="A27" s="28" t="s">
        <v>37</v>
      </c>
      <c r="B27" s="69"/>
      <c r="C27" s="69"/>
      <c r="D27" s="30"/>
      <c r="E27" s="30"/>
      <c r="F27" s="30"/>
      <c r="G27" s="30"/>
      <c r="H27" s="30"/>
      <c r="I27" s="79">
        <f t="shared" si="0"/>
        <v>0</v>
      </c>
      <c r="J27" s="79"/>
      <c r="K27" s="80"/>
    </row>
    <row r="28" spans="1:11" ht="10.5" customHeight="1">
      <c r="A28" s="28" t="s">
        <v>38</v>
      </c>
      <c r="B28" s="69"/>
      <c r="C28" s="69"/>
      <c r="D28" s="30"/>
      <c r="E28" s="30"/>
      <c r="F28" s="30"/>
      <c r="G28" s="30"/>
      <c r="H28" s="30"/>
      <c r="I28" s="79">
        <f t="shared" si="0"/>
        <v>0</v>
      </c>
      <c r="J28" s="79"/>
      <c r="K28" s="80"/>
    </row>
    <row r="29" spans="1:11" ht="10.5" customHeight="1">
      <c r="A29" s="28" t="s">
        <v>39</v>
      </c>
      <c r="B29" s="69"/>
      <c r="C29" s="69"/>
      <c r="D29" s="30"/>
      <c r="E29" s="30"/>
      <c r="F29" s="30"/>
      <c r="G29" s="30"/>
      <c r="H29" s="30"/>
      <c r="I29" s="79">
        <f t="shared" si="0"/>
        <v>0</v>
      </c>
      <c r="J29" s="79"/>
      <c r="K29" s="80"/>
    </row>
    <row r="30" spans="1:11" ht="10.5" customHeight="1">
      <c r="A30" s="28" t="s">
        <v>40</v>
      </c>
      <c r="B30" s="69"/>
      <c r="C30" s="69"/>
      <c r="D30" s="30"/>
      <c r="E30" s="30"/>
      <c r="F30" s="30"/>
      <c r="G30" s="30"/>
      <c r="H30" s="30"/>
      <c r="I30" s="79">
        <f t="shared" si="0"/>
        <v>0</v>
      </c>
      <c r="J30" s="79"/>
      <c r="K30" s="80"/>
    </row>
    <row r="31" spans="1:11" ht="10.5" customHeight="1">
      <c r="A31" s="28" t="s">
        <v>41</v>
      </c>
      <c r="B31" s="69"/>
      <c r="C31" s="69"/>
      <c r="D31" s="30"/>
      <c r="E31" s="30"/>
      <c r="F31" s="30"/>
      <c r="G31" s="30"/>
      <c r="H31" s="30"/>
      <c r="I31" s="79">
        <f t="shared" si="0"/>
        <v>0</v>
      </c>
      <c r="J31" s="79"/>
      <c r="K31" s="80"/>
    </row>
    <row r="32" spans="1:11" ht="10.5" customHeight="1">
      <c r="A32" s="28" t="s">
        <v>42</v>
      </c>
      <c r="B32" s="69"/>
      <c r="C32" s="69"/>
      <c r="D32" s="30"/>
      <c r="E32" s="30"/>
      <c r="F32" s="30"/>
      <c r="G32" s="30"/>
      <c r="H32" s="30"/>
      <c r="I32" s="79">
        <f t="shared" si="0"/>
        <v>0</v>
      </c>
      <c r="J32" s="79"/>
      <c r="K32" s="80"/>
    </row>
    <row r="33" spans="1:11" ht="10.5" customHeight="1">
      <c r="A33" s="28" t="s">
        <v>68</v>
      </c>
      <c r="B33" s="69"/>
      <c r="C33" s="69"/>
      <c r="D33" s="30"/>
      <c r="E33" s="30"/>
      <c r="F33" s="30"/>
      <c r="G33" s="30"/>
      <c r="H33" s="30"/>
      <c r="I33" s="79">
        <f t="shared" si="0"/>
        <v>0</v>
      </c>
      <c r="J33" s="79"/>
      <c r="K33" s="80"/>
    </row>
    <row r="34" spans="1:11" ht="10.5" customHeight="1">
      <c r="A34" s="28" t="s">
        <v>69</v>
      </c>
      <c r="B34" s="70"/>
      <c r="C34" s="70"/>
      <c r="D34" s="34"/>
      <c r="E34" s="34"/>
      <c r="F34" s="30"/>
      <c r="G34" s="30"/>
      <c r="H34" s="30"/>
      <c r="I34" s="79">
        <f t="shared" si="0"/>
        <v>0</v>
      </c>
      <c r="J34" s="79"/>
      <c r="K34" s="80"/>
    </row>
    <row r="35" spans="1:11" ht="10.5" customHeight="1">
      <c r="A35" s="28" t="s">
        <v>70</v>
      </c>
      <c r="B35" s="69"/>
      <c r="C35" s="69"/>
      <c r="D35" s="30"/>
      <c r="E35" s="30"/>
      <c r="F35" s="30"/>
      <c r="G35" s="30"/>
      <c r="H35" s="30"/>
      <c r="I35" s="79">
        <f t="shared" si="0"/>
        <v>0</v>
      </c>
      <c r="J35" s="79"/>
      <c r="K35" s="80"/>
    </row>
    <row r="36" spans="1:11" ht="10.5" customHeight="1">
      <c r="A36" s="28" t="s">
        <v>71</v>
      </c>
      <c r="B36" s="69"/>
      <c r="C36" s="69"/>
      <c r="D36" s="30"/>
      <c r="E36" s="30"/>
      <c r="F36" s="30"/>
      <c r="G36" s="30"/>
      <c r="H36" s="30"/>
      <c r="I36" s="79">
        <f t="shared" si="0"/>
        <v>0</v>
      </c>
      <c r="J36" s="79"/>
      <c r="K36" s="80"/>
    </row>
    <row r="37" spans="1:11" ht="10.5" customHeight="1">
      <c r="A37" s="28" t="s">
        <v>72</v>
      </c>
      <c r="B37" s="69"/>
      <c r="C37" s="69"/>
      <c r="D37" s="30"/>
      <c r="E37" s="30"/>
      <c r="F37" s="30"/>
      <c r="G37" s="30"/>
      <c r="H37" s="30"/>
      <c r="I37" s="79">
        <f t="shared" si="0"/>
        <v>0</v>
      </c>
      <c r="J37" s="79"/>
      <c r="K37" s="80"/>
    </row>
    <row r="38" spans="1:11" ht="10.5" customHeight="1">
      <c r="A38" s="28" t="s">
        <v>73</v>
      </c>
      <c r="B38" s="69"/>
      <c r="C38" s="69"/>
      <c r="D38" s="30"/>
      <c r="E38" s="30"/>
      <c r="F38" s="30"/>
      <c r="G38" s="30"/>
      <c r="H38" s="30"/>
      <c r="I38" s="79">
        <f t="shared" si="0"/>
        <v>0</v>
      </c>
      <c r="J38" s="79"/>
      <c r="K38" s="80"/>
    </row>
    <row r="39" spans="1:11" ht="10.5" customHeight="1">
      <c r="A39" s="28" t="s">
        <v>74</v>
      </c>
      <c r="B39" s="69"/>
      <c r="C39" s="69"/>
      <c r="D39" s="30"/>
      <c r="E39" s="30"/>
      <c r="F39" s="30"/>
      <c r="G39" s="30"/>
      <c r="H39" s="30"/>
      <c r="I39" s="79">
        <f t="shared" si="0"/>
        <v>0</v>
      </c>
      <c r="J39" s="79"/>
      <c r="K39" s="80"/>
    </row>
    <row r="40" spans="1:11" ht="10.5" customHeight="1">
      <c r="A40" s="28" t="s">
        <v>75</v>
      </c>
      <c r="B40" s="69"/>
      <c r="C40" s="69"/>
      <c r="D40" s="30"/>
      <c r="E40" s="30"/>
      <c r="F40" s="30"/>
      <c r="G40" s="30"/>
      <c r="H40" s="30"/>
      <c r="I40" s="79">
        <f t="shared" si="0"/>
        <v>0</v>
      </c>
      <c r="J40" s="79"/>
      <c r="K40" s="80"/>
    </row>
    <row r="41" spans="1:11" ht="10.5" customHeight="1">
      <c r="A41" s="28" t="s">
        <v>76</v>
      </c>
      <c r="B41" s="69"/>
      <c r="C41" s="69"/>
      <c r="D41" s="30"/>
      <c r="E41" s="30"/>
      <c r="F41" s="30"/>
      <c r="G41" s="30"/>
      <c r="H41" s="30"/>
      <c r="I41" s="79">
        <f t="shared" si="0"/>
        <v>0</v>
      </c>
      <c r="J41" s="79"/>
      <c r="K41" s="80"/>
    </row>
    <row r="42" spans="1:11" ht="10.5" customHeight="1">
      <c r="A42" s="28" t="s">
        <v>77</v>
      </c>
      <c r="B42" s="69"/>
      <c r="C42" s="69"/>
      <c r="D42" s="30"/>
      <c r="E42" s="30"/>
      <c r="F42" s="30"/>
      <c r="G42" s="30"/>
      <c r="H42" s="30"/>
      <c r="I42" s="79">
        <f t="shared" si="0"/>
        <v>0</v>
      </c>
      <c r="J42" s="79"/>
      <c r="K42" s="80"/>
    </row>
    <row r="43" spans="1:11" ht="10.5" customHeight="1">
      <c r="A43" s="28" t="s">
        <v>78</v>
      </c>
      <c r="B43" s="69"/>
      <c r="C43" s="69"/>
      <c r="D43" s="30"/>
      <c r="E43" s="30"/>
      <c r="F43" s="30"/>
      <c r="G43" s="30"/>
      <c r="H43" s="30"/>
      <c r="I43" s="79">
        <f t="shared" si="0"/>
        <v>0</v>
      </c>
      <c r="J43" s="79"/>
      <c r="K43" s="80"/>
    </row>
    <row r="44" spans="1:11" ht="10.5" customHeight="1">
      <c r="A44" s="28" t="s">
        <v>79</v>
      </c>
      <c r="B44" s="69"/>
      <c r="C44" s="69"/>
      <c r="D44" s="30"/>
      <c r="E44" s="30"/>
      <c r="F44" s="30"/>
      <c r="G44" s="30"/>
      <c r="H44" s="30"/>
      <c r="I44" s="79">
        <f t="shared" si="0"/>
        <v>0</v>
      </c>
      <c r="J44" s="79"/>
      <c r="K44" s="80"/>
    </row>
    <row r="45" spans="1:11" ht="10.5" customHeight="1">
      <c r="A45" s="28" t="s">
        <v>80</v>
      </c>
      <c r="B45" s="69"/>
      <c r="C45" s="69"/>
      <c r="D45" s="30"/>
      <c r="E45" s="30"/>
      <c r="F45" s="30"/>
      <c r="G45" s="30"/>
      <c r="H45" s="30"/>
      <c r="I45" s="79">
        <f t="shared" si="0"/>
        <v>0</v>
      </c>
      <c r="J45" s="79"/>
      <c r="K45" s="80"/>
    </row>
    <row r="46" spans="1:11" ht="10.5" customHeight="1">
      <c r="A46" s="28" t="s">
        <v>81</v>
      </c>
      <c r="B46" s="69"/>
      <c r="C46" s="69"/>
      <c r="D46" s="30"/>
      <c r="E46" s="30"/>
      <c r="F46" s="30"/>
      <c r="G46" s="30"/>
      <c r="H46" s="30"/>
      <c r="I46" s="79">
        <f t="shared" si="0"/>
        <v>0</v>
      </c>
      <c r="J46" s="79"/>
      <c r="K46" s="80"/>
    </row>
    <row r="47" spans="1:11" ht="10.5" customHeight="1">
      <c r="A47" s="28" t="s">
        <v>82</v>
      </c>
      <c r="B47" s="69"/>
      <c r="C47" s="69"/>
      <c r="D47" s="30"/>
      <c r="E47" s="30"/>
      <c r="F47" s="30"/>
      <c r="G47" s="30"/>
      <c r="H47" s="30"/>
      <c r="I47" s="79">
        <f t="shared" si="0"/>
        <v>0</v>
      </c>
      <c r="J47" s="79"/>
      <c r="K47" s="80"/>
    </row>
    <row r="48" spans="1:11" ht="10.5" customHeight="1">
      <c r="A48" s="28" t="s">
        <v>83</v>
      </c>
      <c r="B48" s="69"/>
      <c r="C48" s="69"/>
      <c r="D48" s="30"/>
      <c r="E48" s="30"/>
      <c r="F48" s="30"/>
      <c r="G48" s="30"/>
      <c r="H48" s="30"/>
      <c r="I48" s="79">
        <f t="shared" si="0"/>
        <v>0</v>
      </c>
      <c r="J48" s="79"/>
      <c r="K48" s="80"/>
    </row>
    <row r="49" spans="1:11" ht="10.5" customHeight="1">
      <c r="A49" s="28" t="s">
        <v>84</v>
      </c>
      <c r="B49" s="69"/>
      <c r="C49" s="69"/>
      <c r="D49" s="30"/>
      <c r="E49" s="30"/>
      <c r="F49" s="30"/>
      <c r="G49" s="30"/>
      <c r="H49" s="30"/>
      <c r="I49" s="79">
        <f t="shared" si="0"/>
        <v>0</v>
      </c>
      <c r="J49" s="79"/>
      <c r="K49" s="80"/>
    </row>
    <row r="50" spans="1:11" ht="10.5" customHeight="1">
      <c r="A50" s="28" t="s">
        <v>85</v>
      </c>
      <c r="B50" s="69"/>
      <c r="C50" s="69"/>
      <c r="D50" s="30"/>
      <c r="E50" s="30"/>
      <c r="F50" s="30"/>
      <c r="G50" s="30"/>
      <c r="H50" s="30"/>
      <c r="I50" s="79">
        <f t="shared" si="0"/>
        <v>0</v>
      </c>
      <c r="J50" s="79"/>
      <c r="K50" s="80"/>
    </row>
    <row r="51" spans="1:11" ht="10.5" customHeight="1">
      <c r="A51" s="28" t="s">
        <v>86</v>
      </c>
      <c r="B51" s="69"/>
      <c r="C51" s="69"/>
      <c r="D51" s="30"/>
      <c r="E51" s="30"/>
      <c r="F51" s="30"/>
      <c r="G51" s="30"/>
      <c r="H51" s="30"/>
      <c r="I51" s="79">
        <f t="shared" si="0"/>
        <v>0</v>
      </c>
      <c r="J51" s="79"/>
      <c r="K51" s="80"/>
    </row>
    <row r="52" spans="1:11" ht="10.5" customHeight="1" thickBot="1">
      <c r="A52" s="83" t="s">
        <v>87</v>
      </c>
      <c r="B52" s="76"/>
      <c r="C52" s="76"/>
      <c r="D52" s="14"/>
      <c r="E52" s="14"/>
      <c r="F52" s="14"/>
      <c r="G52" s="14"/>
      <c r="H52" s="14"/>
      <c r="I52" s="81">
        <f t="shared" si="0"/>
        <v>0</v>
      </c>
      <c r="J52" s="81"/>
      <c r="K52" s="82"/>
    </row>
    <row r="53" spans="1:11" s="102" customFormat="1" ht="14.25" customHeight="1" thickBot="1">
      <c r="A53" s="96" t="s">
        <v>88</v>
      </c>
      <c r="B53" s="97"/>
      <c r="C53" s="97"/>
      <c r="D53" s="97"/>
      <c r="E53" s="97"/>
      <c r="F53" s="97"/>
      <c r="G53" s="98"/>
      <c r="H53" s="99">
        <f>SUM(H18:H52)</f>
        <v>0</v>
      </c>
      <c r="I53" s="100">
        <f>SUM(I18:I52)</f>
        <v>0</v>
      </c>
      <c r="J53" s="100">
        <f>SUM(J18:J52)</f>
        <v>0</v>
      </c>
      <c r="K53" s="101">
        <f>SUM(K18:K52)</f>
        <v>0</v>
      </c>
    </row>
    <row r="54" spans="1:11" ht="10.5" customHeight="1">
      <c r="A54" s="88" t="s">
        <v>89</v>
      </c>
      <c r="B54" s="89"/>
      <c r="C54" s="89"/>
      <c r="D54" s="89"/>
      <c r="E54" s="89"/>
      <c r="F54" s="47" t="str">
        <f>IF(Normalap!$F$16=1,"benzin","gázolaj")</f>
        <v>benzin</v>
      </c>
      <c r="G54" s="21"/>
      <c r="H54" s="21"/>
      <c r="I54" s="21"/>
      <c r="K54" s="45"/>
    </row>
    <row r="55" spans="1:11" ht="10.5" customHeight="1">
      <c r="A55" s="37" t="s">
        <v>90</v>
      </c>
      <c r="B55" s="31"/>
      <c r="C55" s="38"/>
      <c r="D55" s="31"/>
      <c r="E55" s="31"/>
      <c r="F55" s="95">
        <f>Normalap!$C$12</f>
        <v>386</v>
      </c>
      <c r="G55" s="84" t="s">
        <v>91</v>
      </c>
      <c r="H55" s="39"/>
      <c r="I55" s="42"/>
      <c r="J55" s="103">
        <f>I53</f>
        <v>0</v>
      </c>
      <c r="K55" s="45"/>
    </row>
    <row r="56" spans="1:11" ht="10.5" customHeight="1">
      <c r="A56" s="37" t="s">
        <v>92</v>
      </c>
      <c r="B56" s="31"/>
      <c r="C56" s="31"/>
      <c r="D56" s="31"/>
      <c r="E56" s="38"/>
      <c r="F56" s="95">
        <f>Normalap!$E$23</f>
        <v>11.4</v>
      </c>
      <c r="G56" s="84" t="s">
        <v>93</v>
      </c>
      <c r="H56" s="39"/>
      <c r="I56" s="42"/>
      <c r="J56" s="103">
        <f>H53*Normalap!$E$25</f>
        <v>0</v>
      </c>
      <c r="K56" s="45"/>
    </row>
    <row r="57" spans="1:11" ht="10.5" customHeight="1">
      <c r="A57" s="36" t="s">
        <v>94</v>
      </c>
      <c r="B57" s="87"/>
      <c r="C57" s="21"/>
      <c r="D57" s="21"/>
      <c r="E57" s="21"/>
      <c r="F57" s="90"/>
      <c r="G57" s="84" t="s">
        <v>122</v>
      </c>
      <c r="H57" s="39"/>
      <c r="I57" s="42"/>
      <c r="J57" s="104">
        <f>SUM(J55+J56)</f>
        <v>0</v>
      </c>
      <c r="K57" s="45"/>
    </row>
    <row r="58" spans="1:11" ht="10.5" customHeight="1">
      <c r="A58" s="92"/>
      <c r="B58" s="178" t="s">
        <v>95</v>
      </c>
      <c r="C58" s="178"/>
      <c r="D58" s="85"/>
      <c r="E58" s="84"/>
      <c r="F58" s="95" t="s">
        <v>96</v>
      </c>
      <c r="G58" s="105" t="s">
        <v>123</v>
      </c>
      <c r="H58" s="39"/>
      <c r="I58" s="42"/>
      <c r="J58" s="48">
        <f>J57+J53+K53</f>
        <v>0</v>
      </c>
      <c r="K58" s="45"/>
    </row>
    <row r="59" spans="1:11" ht="10.5" customHeight="1">
      <c r="A59" s="92"/>
      <c r="B59" s="169" t="s">
        <v>97</v>
      </c>
      <c r="C59" s="169"/>
      <c r="D59" s="85"/>
      <c r="E59" s="84"/>
      <c r="F59" s="95" t="s">
        <v>96</v>
      </c>
      <c r="G59" s="106" t="s">
        <v>124</v>
      </c>
      <c r="H59" s="93"/>
      <c r="I59" s="93"/>
      <c r="J59" s="49">
        <v>0</v>
      </c>
      <c r="K59" s="45"/>
    </row>
    <row r="60" spans="1:11" ht="10.5" customHeight="1">
      <c r="A60" s="91"/>
      <c r="B60" s="169" t="s">
        <v>98</v>
      </c>
      <c r="C60" s="169"/>
      <c r="D60" s="21"/>
      <c r="E60" s="30"/>
      <c r="F60" s="94" t="s">
        <v>96</v>
      </c>
      <c r="G60" s="29"/>
      <c r="H60" s="31"/>
      <c r="I60" s="38"/>
      <c r="J60" s="30"/>
      <c r="K60" s="45"/>
    </row>
    <row r="61" spans="1:11" ht="10.5" customHeight="1" thickBot="1">
      <c r="A61" s="86"/>
      <c r="B61" s="40"/>
      <c r="C61" s="40"/>
      <c r="D61" s="40"/>
      <c r="E61" s="40"/>
      <c r="F61" s="40"/>
      <c r="G61" s="86"/>
      <c r="H61" s="40"/>
      <c r="I61" s="40"/>
      <c r="J61" s="40"/>
      <c r="K61" s="41"/>
    </row>
    <row r="62" ht="12" thickBot="1"/>
    <row r="63" spans="6:9" ht="13.5" thickBot="1">
      <c r="F63" s="118" t="s">
        <v>102</v>
      </c>
      <c r="G63" s="119"/>
      <c r="H63" s="119"/>
      <c r="I63" s="120">
        <f>J58-J59</f>
        <v>0</v>
      </c>
    </row>
    <row r="65" spans="2:10" ht="11.25">
      <c r="B65" s="15" t="s">
        <v>103</v>
      </c>
      <c r="H65" s="50"/>
      <c r="I65" s="50"/>
      <c r="J65" s="50"/>
    </row>
    <row r="66" ht="11.25">
      <c r="I66" s="51" t="s">
        <v>104</v>
      </c>
    </row>
    <row r="68" spans="2:10" ht="11.25">
      <c r="B68" s="15" t="s">
        <v>105</v>
      </c>
      <c r="H68" s="50"/>
      <c r="I68" s="50"/>
      <c r="J68" s="50"/>
    </row>
    <row r="69" ht="11.25">
      <c r="I69" s="51" t="s">
        <v>104</v>
      </c>
    </row>
    <row r="70" ht="11.25">
      <c r="B70" s="15" t="s">
        <v>43</v>
      </c>
    </row>
  </sheetData>
  <sheetProtection/>
  <protectedRanges>
    <protectedRange sqref="J55:J57" name="Tartom?ny1_1"/>
  </protectedRanges>
  <mergeCells count="8">
    <mergeCell ref="B59:C59"/>
    <mergeCell ref="B60:C60"/>
    <mergeCell ref="A2:K2"/>
    <mergeCell ref="A3:K3"/>
    <mergeCell ref="H10:I10"/>
    <mergeCell ref="A13:C13"/>
    <mergeCell ref="D15:F15"/>
    <mergeCell ref="B58:C58"/>
  </mergeCells>
  <printOptions/>
  <pageMargins left="0.59" right="0.58" top="0.67" bottom="0.72" header="0.5" footer="0.5"/>
  <pageSetup horizontalDpi="300" verticalDpi="3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3">
      <selection activeCell="B18" sqref="B18:H48"/>
    </sheetView>
  </sheetViews>
  <sheetFormatPr defaultColWidth="9.00390625" defaultRowHeight="12.75"/>
  <cols>
    <col min="1" max="1" width="4.375" style="15" customWidth="1"/>
    <col min="2" max="2" width="7.00390625" style="15" customWidth="1"/>
    <col min="3" max="3" width="6.25390625" style="15" customWidth="1"/>
    <col min="4" max="6" width="9.25390625" style="15" customWidth="1"/>
    <col min="7" max="7" width="10.75390625" style="15" customWidth="1"/>
    <col min="8" max="8" width="8.00390625" style="15" customWidth="1"/>
    <col min="9" max="9" width="10.625" style="15" customWidth="1"/>
    <col min="10" max="10" width="9.625" style="21" bestFit="1" customWidth="1"/>
    <col min="11" max="11" width="9.125" style="21" customWidth="1"/>
    <col min="12" max="16384" width="9.125" style="15" customWidth="1"/>
  </cols>
  <sheetData>
    <row r="1" spans="9:11" ht="17.25" customHeight="1">
      <c r="I1" s="15" t="s">
        <v>106</v>
      </c>
      <c r="K1" s="117" t="s">
        <v>139</v>
      </c>
    </row>
    <row r="2" spans="1:11" ht="11.25">
      <c r="A2" s="170" t="s">
        <v>30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1.25">
      <c r="A3" s="171" t="s">
        <v>130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5" spans="1:7" ht="11.25">
      <c r="A5" s="15" t="s">
        <v>99</v>
      </c>
      <c r="G5" s="15" t="s">
        <v>100</v>
      </c>
    </row>
    <row r="6" spans="1:8" ht="15" customHeight="1">
      <c r="A6" s="15" t="s">
        <v>31</v>
      </c>
      <c r="B6" s="15" t="str">
        <f>Törzsadatok!$B$6</f>
        <v>Bereczki Judit Edina</v>
      </c>
      <c r="G6" s="15" t="s">
        <v>31</v>
      </c>
      <c r="H6" s="15">
        <f>Törzsadatok!$B$14</f>
        <v>0</v>
      </c>
    </row>
    <row r="7" spans="1:8" ht="15" customHeight="1">
      <c r="A7" s="15" t="s">
        <v>32</v>
      </c>
      <c r="B7" s="15">
        <f>Törzsadatok!$B$7</f>
        <v>0</v>
      </c>
      <c r="G7" s="15" t="s">
        <v>33</v>
      </c>
      <c r="H7" s="15">
        <f>Törzsadatok!$B$15</f>
        <v>0</v>
      </c>
    </row>
    <row r="8" spans="1:10" ht="15" customHeight="1">
      <c r="A8" s="15" t="s">
        <v>34</v>
      </c>
      <c r="C8" s="15">
        <f>Törzsadatok!$B$8</f>
        <v>0</v>
      </c>
      <c r="G8" s="15" t="s">
        <v>127</v>
      </c>
      <c r="H8" s="15">
        <f>Törzsadatok!$B$16</f>
        <v>0</v>
      </c>
      <c r="I8" s="55">
        <f>Törzsadatok!$B$17</f>
        <v>28316</v>
      </c>
      <c r="J8" s="55"/>
    </row>
    <row r="9" spans="7:8" ht="15" customHeight="1">
      <c r="G9" s="15" t="s">
        <v>101</v>
      </c>
      <c r="H9" s="15" t="str">
        <f>Törzsadatok!$B$18</f>
        <v>Öreg Lámáné</v>
      </c>
    </row>
    <row r="10" spans="7:9" ht="15" customHeight="1">
      <c r="G10" s="15" t="s">
        <v>128</v>
      </c>
      <c r="H10" s="171">
        <f>Törzsadatok!$B$19</f>
        <v>0</v>
      </c>
      <c r="I10" s="171"/>
    </row>
    <row r="11" spans="2:3" ht="11.25">
      <c r="B11" s="15" t="s">
        <v>125</v>
      </c>
      <c r="C11" s="15">
        <f>Törzsadatok!$F$7</f>
        <v>2015</v>
      </c>
    </row>
    <row r="12" ht="12" thickBot="1"/>
    <row r="13" spans="1:11" ht="13.5" customHeight="1" thickBot="1">
      <c r="A13" s="172" t="s">
        <v>131</v>
      </c>
      <c r="B13" s="173"/>
      <c r="C13" s="174"/>
      <c r="D13" s="13">
        <f>Normalap!$E$19</f>
        <v>0</v>
      </c>
      <c r="E13" s="72"/>
      <c r="F13" s="73"/>
      <c r="G13" s="74" t="s">
        <v>44</v>
      </c>
      <c r="H13" s="12" t="str">
        <f>Normalap!$C$19</f>
        <v>Toyota Co.V.</v>
      </c>
      <c r="I13" s="35"/>
      <c r="J13" s="12"/>
      <c r="K13" s="75"/>
    </row>
    <row r="14" spans="1:11" ht="12" hidden="1" thickBot="1">
      <c r="A14" s="71"/>
      <c r="B14" s="46"/>
      <c r="C14" s="46"/>
      <c r="D14" s="46"/>
      <c r="E14" s="46"/>
      <c r="F14" s="64"/>
      <c r="G14" s="56"/>
      <c r="H14" s="56"/>
      <c r="I14" s="63"/>
      <c r="J14" s="65"/>
      <c r="K14" s="45"/>
    </row>
    <row r="15" spans="1:11" s="21" customFormat="1" ht="12.75" customHeight="1" thickBot="1">
      <c r="A15" s="16" t="s">
        <v>45</v>
      </c>
      <c r="B15" s="16" t="s">
        <v>46</v>
      </c>
      <c r="C15" s="60" t="s">
        <v>35</v>
      </c>
      <c r="D15" s="175" t="s">
        <v>36</v>
      </c>
      <c r="E15" s="176"/>
      <c r="F15" s="177"/>
      <c r="G15" s="61" t="s">
        <v>47</v>
      </c>
      <c r="H15" s="18" t="s">
        <v>48</v>
      </c>
      <c r="I15" s="20" t="s">
        <v>47</v>
      </c>
      <c r="J15" s="67" t="s">
        <v>49</v>
      </c>
      <c r="K15" s="43" t="s">
        <v>50</v>
      </c>
    </row>
    <row r="16" spans="1:11" s="21" customFormat="1" ht="10.5" customHeight="1">
      <c r="A16" s="18" t="s">
        <v>51</v>
      </c>
      <c r="B16" s="18"/>
      <c r="C16" s="18"/>
      <c r="D16" s="18" t="s">
        <v>119</v>
      </c>
      <c r="E16" s="18" t="s">
        <v>120</v>
      </c>
      <c r="F16" s="18" t="s">
        <v>121</v>
      </c>
      <c r="G16" s="17" t="s">
        <v>52</v>
      </c>
      <c r="H16" s="18" t="s">
        <v>132</v>
      </c>
      <c r="I16" s="20" t="s">
        <v>52</v>
      </c>
      <c r="J16" s="19" t="s">
        <v>53</v>
      </c>
      <c r="K16" s="43" t="s">
        <v>54</v>
      </c>
    </row>
    <row r="17" spans="1:11" ht="10.5" customHeight="1" thickBot="1">
      <c r="A17" s="22"/>
      <c r="B17" s="23"/>
      <c r="C17" s="23"/>
      <c r="D17" s="23"/>
      <c r="E17" s="23"/>
      <c r="F17" s="23"/>
      <c r="G17" s="24"/>
      <c r="H17" s="25" t="s">
        <v>133</v>
      </c>
      <c r="I17" s="27" t="s">
        <v>55</v>
      </c>
      <c r="J17" s="26" t="s">
        <v>56</v>
      </c>
      <c r="K17" s="44" t="s">
        <v>57</v>
      </c>
    </row>
    <row r="18" spans="1:11" ht="10.5" customHeight="1">
      <c r="A18" s="66" t="s">
        <v>58</v>
      </c>
      <c r="B18" s="68"/>
      <c r="C18" s="68"/>
      <c r="D18" s="62"/>
      <c r="E18" s="62"/>
      <c r="F18" s="63"/>
      <c r="G18" s="63"/>
      <c r="H18" s="63"/>
      <c r="I18" s="77">
        <f>$F$55*H18*$F$56/100</f>
        <v>0</v>
      </c>
      <c r="J18" s="77"/>
      <c r="K18" s="78"/>
    </row>
    <row r="19" spans="1:11" ht="10.5" customHeight="1">
      <c r="A19" s="28" t="s">
        <v>60</v>
      </c>
      <c r="B19" s="69"/>
      <c r="C19" s="69"/>
      <c r="D19" s="32"/>
      <c r="E19" s="32"/>
      <c r="F19" s="30"/>
      <c r="G19" s="30"/>
      <c r="H19" s="30"/>
      <c r="I19" s="79">
        <f aca="true" t="shared" si="0" ref="I19:I52">$F$55*H19*$F$56/100</f>
        <v>0</v>
      </c>
      <c r="J19" s="79"/>
      <c r="K19" s="80"/>
    </row>
    <row r="20" spans="1:11" ht="10.5" customHeight="1">
      <c r="A20" s="28" t="s">
        <v>61</v>
      </c>
      <c r="B20" s="69"/>
      <c r="C20" s="69"/>
      <c r="D20" s="32"/>
      <c r="E20" s="32"/>
      <c r="F20" s="30"/>
      <c r="G20" s="30"/>
      <c r="H20" s="30"/>
      <c r="I20" s="79">
        <f t="shared" si="0"/>
        <v>0</v>
      </c>
      <c r="J20" s="79"/>
      <c r="K20" s="80"/>
    </row>
    <row r="21" spans="1:11" ht="10.5" customHeight="1">
      <c r="A21" s="28" t="s">
        <v>62</v>
      </c>
      <c r="B21" s="69"/>
      <c r="C21" s="69"/>
      <c r="D21" s="32"/>
      <c r="E21" s="32"/>
      <c r="F21" s="30"/>
      <c r="G21" s="30"/>
      <c r="H21" s="30"/>
      <c r="I21" s="79">
        <f t="shared" si="0"/>
        <v>0</v>
      </c>
      <c r="J21" s="79"/>
      <c r="K21" s="80"/>
    </row>
    <row r="22" spans="1:11" ht="10.5" customHeight="1">
      <c r="A22" s="28" t="s">
        <v>63</v>
      </c>
      <c r="B22" s="69"/>
      <c r="C22" s="69"/>
      <c r="D22" s="30"/>
      <c r="E22" s="30"/>
      <c r="F22" s="30"/>
      <c r="G22" s="30"/>
      <c r="H22" s="30"/>
      <c r="I22" s="79">
        <f t="shared" si="0"/>
        <v>0</v>
      </c>
      <c r="J22" s="79"/>
      <c r="K22" s="80"/>
    </row>
    <row r="23" spans="1:11" ht="10.5" customHeight="1">
      <c r="A23" s="28" t="s">
        <v>64</v>
      </c>
      <c r="B23" s="69"/>
      <c r="C23" s="69"/>
      <c r="D23" s="30"/>
      <c r="E23" s="30"/>
      <c r="F23" s="30"/>
      <c r="G23" s="30"/>
      <c r="H23" s="30"/>
      <c r="I23" s="79">
        <f t="shared" si="0"/>
        <v>0</v>
      </c>
      <c r="J23" s="79"/>
      <c r="K23" s="80"/>
    </row>
    <row r="24" spans="1:11" ht="10.5" customHeight="1">
      <c r="A24" s="28" t="s">
        <v>65</v>
      </c>
      <c r="B24" s="69"/>
      <c r="C24" s="69"/>
      <c r="D24" s="30"/>
      <c r="E24" s="30"/>
      <c r="F24" s="30"/>
      <c r="G24" s="30"/>
      <c r="H24" s="30"/>
      <c r="I24" s="79">
        <f t="shared" si="0"/>
        <v>0</v>
      </c>
      <c r="J24" s="79"/>
      <c r="K24" s="80"/>
    </row>
    <row r="25" spans="1:11" ht="10.5" customHeight="1">
      <c r="A25" s="28" t="s">
        <v>66</v>
      </c>
      <c r="B25" s="69"/>
      <c r="C25" s="69"/>
      <c r="D25" s="30"/>
      <c r="E25" s="30"/>
      <c r="F25" s="30"/>
      <c r="G25" s="30"/>
      <c r="H25" s="30"/>
      <c r="I25" s="79">
        <f t="shared" si="0"/>
        <v>0</v>
      </c>
      <c r="J25" s="79"/>
      <c r="K25" s="80"/>
    </row>
    <row r="26" spans="1:11" ht="10.5" customHeight="1">
      <c r="A26" s="33" t="s">
        <v>67</v>
      </c>
      <c r="B26" s="69"/>
      <c r="C26" s="69"/>
      <c r="D26" s="30"/>
      <c r="E26" s="30"/>
      <c r="F26" s="30"/>
      <c r="G26" s="30"/>
      <c r="H26" s="30"/>
      <c r="I26" s="79">
        <f t="shared" si="0"/>
        <v>0</v>
      </c>
      <c r="J26" s="79"/>
      <c r="K26" s="80"/>
    </row>
    <row r="27" spans="1:11" ht="10.5" customHeight="1">
      <c r="A27" s="28" t="s">
        <v>37</v>
      </c>
      <c r="B27" s="69"/>
      <c r="C27" s="69"/>
      <c r="D27" s="30"/>
      <c r="E27" s="30"/>
      <c r="F27" s="30"/>
      <c r="G27" s="30"/>
      <c r="H27" s="30"/>
      <c r="I27" s="79">
        <f t="shared" si="0"/>
        <v>0</v>
      </c>
      <c r="J27" s="79"/>
      <c r="K27" s="80"/>
    </row>
    <row r="28" spans="1:11" ht="10.5" customHeight="1">
      <c r="A28" s="28" t="s">
        <v>38</v>
      </c>
      <c r="B28" s="69"/>
      <c r="C28" s="69"/>
      <c r="D28" s="30"/>
      <c r="E28" s="30"/>
      <c r="F28" s="30"/>
      <c r="G28" s="30"/>
      <c r="H28" s="30"/>
      <c r="I28" s="79">
        <f t="shared" si="0"/>
        <v>0</v>
      </c>
      <c r="J28" s="79"/>
      <c r="K28" s="80"/>
    </row>
    <row r="29" spans="1:11" ht="10.5" customHeight="1">
      <c r="A29" s="28" t="s">
        <v>39</v>
      </c>
      <c r="B29" s="69"/>
      <c r="C29" s="69"/>
      <c r="D29" s="30"/>
      <c r="E29" s="30"/>
      <c r="F29" s="30"/>
      <c r="G29" s="30"/>
      <c r="H29" s="30"/>
      <c r="I29" s="79">
        <f t="shared" si="0"/>
        <v>0</v>
      </c>
      <c r="J29" s="79"/>
      <c r="K29" s="80"/>
    </row>
    <row r="30" spans="1:11" ht="10.5" customHeight="1">
      <c r="A30" s="28" t="s">
        <v>40</v>
      </c>
      <c r="B30" s="69"/>
      <c r="C30" s="69"/>
      <c r="D30" s="30"/>
      <c r="E30" s="30"/>
      <c r="F30" s="30"/>
      <c r="G30" s="30"/>
      <c r="H30" s="30"/>
      <c r="I30" s="79">
        <f t="shared" si="0"/>
        <v>0</v>
      </c>
      <c r="J30" s="79"/>
      <c r="K30" s="80"/>
    </row>
    <row r="31" spans="1:11" ht="10.5" customHeight="1">
      <c r="A31" s="28" t="s">
        <v>41</v>
      </c>
      <c r="B31" s="69"/>
      <c r="C31" s="69"/>
      <c r="D31" s="30"/>
      <c r="E31" s="30"/>
      <c r="F31" s="30"/>
      <c r="G31" s="30"/>
      <c r="H31" s="30"/>
      <c r="I31" s="79">
        <f t="shared" si="0"/>
        <v>0</v>
      </c>
      <c r="J31" s="79"/>
      <c r="K31" s="80"/>
    </row>
    <row r="32" spans="1:11" ht="10.5" customHeight="1">
      <c r="A32" s="28" t="s">
        <v>42</v>
      </c>
      <c r="B32" s="69"/>
      <c r="C32" s="69"/>
      <c r="D32" s="30"/>
      <c r="E32" s="30"/>
      <c r="F32" s="30"/>
      <c r="G32" s="30"/>
      <c r="H32" s="30"/>
      <c r="I32" s="79">
        <f t="shared" si="0"/>
        <v>0</v>
      </c>
      <c r="J32" s="79"/>
      <c r="K32" s="80"/>
    </row>
    <row r="33" spans="1:11" ht="10.5" customHeight="1">
      <c r="A33" s="28" t="s">
        <v>68</v>
      </c>
      <c r="B33" s="69"/>
      <c r="C33" s="69"/>
      <c r="D33" s="30"/>
      <c r="E33" s="30"/>
      <c r="F33" s="30"/>
      <c r="G33" s="30"/>
      <c r="H33" s="30"/>
      <c r="I33" s="79">
        <f t="shared" si="0"/>
        <v>0</v>
      </c>
      <c r="J33" s="79"/>
      <c r="K33" s="80"/>
    </row>
    <row r="34" spans="1:11" ht="10.5" customHeight="1">
      <c r="A34" s="28" t="s">
        <v>69</v>
      </c>
      <c r="B34" s="70"/>
      <c r="C34" s="70"/>
      <c r="D34" s="34"/>
      <c r="E34" s="34"/>
      <c r="F34" s="30"/>
      <c r="G34" s="30"/>
      <c r="H34" s="30"/>
      <c r="I34" s="79">
        <f t="shared" si="0"/>
        <v>0</v>
      </c>
      <c r="J34" s="79"/>
      <c r="K34" s="80"/>
    </row>
    <row r="35" spans="1:11" ht="10.5" customHeight="1">
      <c r="A35" s="28" t="s">
        <v>70</v>
      </c>
      <c r="B35" s="69"/>
      <c r="C35" s="69"/>
      <c r="D35" s="30"/>
      <c r="E35" s="30"/>
      <c r="F35" s="30"/>
      <c r="G35" s="30"/>
      <c r="H35" s="30"/>
      <c r="I35" s="79">
        <f t="shared" si="0"/>
        <v>0</v>
      </c>
      <c r="J35" s="79"/>
      <c r="K35" s="80"/>
    </row>
    <row r="36" spans="1:11" ht="10.5" customHeight="1">
      <c r="A36" s="28" t="s">
        <v>71</v>
      </c>
      <c r="B36" s="69"/>
      <c r="C36" s="69"/>
      <c r="D36" s="30"/>
      <c r="E36" s="30"/>
      <c r="F36" s="30"/>
      <c r="G36" s="30"/>
      <c r="H36" s="30"/>
      <c r="I36" s="79">
        <f t="shared" si="0"/>
        <v>0</v>
      </c>
      <c r="J36" s="79"/>
      <c r="K36" s="80"/>
    </row>
    <row r="37" spans="1:11" ht="10.5" customHeight="1">
      <c r="A37" s="28" t="s">
        <v>72</v>
      </c>
      <c r="B37" s="69"/>
      <c r="C37" s="69"/>
      <c r="D37" s="30"/>
      <c r="E37" s="30"/>
      <c r="F37" s="30"/>
      <c r="G37" s="30"/>
      <c r="H37" s="30"/>
      <c r="I37" s="79">
        <f t="shared" si="0"/>
        <v>0</v>
      </c>
      <c r="J37" s="79"/>
      <c r="K37" s="80"/>
    </row>
    <row r="38" spans="1:11" ht="10.5" customHeight="1">
      <c r="A38" s="28" t="s">
        <v>73</v>
      </c>
      <c r="B38" s="69"/>
      <c r="C38" s="69"/>
      <c r="D38" s="30"/>
      <c r="E38" s="30"/>
      <c r="F38" s="30"/>
      <c r="G38" s="30"/>
      <c r="H38" s="30"/>
      <c r="I38" s="79">
        <f t="shared" si="0"/>
        <v>0</v>
      </c>
      <c r="J38" s="79"/>
      <c r="K38" s="80"/>
    </row>
    <row r="39" spans="1:11" ht="10.5" customHeight="1">
      <c r="A39" s="28" t="s">
        <v>74</v>
      </c>
      <c r="B39" s="69"/>
      <c r="C39" s="69"/>
      <c r="D39" s="30"/>
      <c r="E39" s="30"/>
      <c r="F39" s="30"/>
      <c r="G39" s="30"/>
      <c r="H39" s="30"/>
      <c r="I39" s="79">
        <f t="shared" si="0"/>
        <v>0</v>
      </c>
      <c r="J39" s="79"/>
      <c r="K39" s="80"/>
    </row>
    <row r="40" spans="1:11" ht="10.5" customHeight="1">
      <c r="A40" s="28" t="s">
        <v>75</v>
      </c>
      <c r="B40" s="69"/>
      <c r="C40" s="69"/>
      <c r="D40" s="30"/>
      <c r="E40" s="30"/>
      <c r="F40" s="30"/>
      <c r="G40" s="30"/>
      <c r="H40" s="30"/>
      <c r="I40" s="79">
        <f t="shared" si="0"/>
        <v>0</v>
      </c>
      <c r="J40" s="79"/>
      <c r="K40" s="80"/>
    </row>
    <row r="41" spans="1:11" ht="10.5" customHeight="1">
      <c r="A41" s="28" t="s">
        <v>76</v>
      </c>
      <c r="B41" s="69"/>
      <c r="C41" s="69"/>
      <c r="D41" s="30"/>
      <c r="E41" s="30"/>
      <c r="F41" s="30"/>
      <c r="G41" s="30"/>
      <c r="H41" s="30"/>
      <c r="I41" s="79">
        <f t="shared" si="0"/>
        <v>0</v>
      </c>
      <c r="J41" s="79"/>
      <c r="K41" s="80"/>
    </row>
    <row r="42" spans="1:11" ht="10.5" customHeight="1">
      <c r="A42" s="28" t="s">
        <v>77</v>
      </c>
      <c r="B42" s="69"/>
      <c r="C42" s="69"/>
      <c r="D42" s="30"/>
      <c r="E42" s="30"/>
      <c r="F42" s="30"/>
      <c r="G42" s="30"/>
      <c r="H42" s="30"/>
      <c r="I42" s="79">
        <f t="shared" si="0"/>
        <v>0</v>
      </c>
      <c r="J42" s="79"/>
      <c r="K42" s="80"/>
    </row>
    <row r="43" spans="1:11" ht="10.5" customHeight="1">
      <c r="A43" s="28" t="s">
        <v>78</v>
      </c>
      <c r="B43" s="69"/>
      <c r="C43" s="69"/>
      <c r="D43" s="30"/>
      <c r="E43" s="30"/>
      <c r="F43" s="30"/>
      <c r="G43" s="30"/>
      <c r="H43" s="30"/>
      <c r="I43" s="79">
        <f t="shared" si="0"/>
        <v>0</v>
      </c>
      <c r="J43" s="79"/>
      <c r="K43" s="80"/>
    </row>
    <row r="44" spans="1:11" ht="10.5" customHeight="1">
      <c r="A44" s="28" t="s">
        <v>79</v>
      </c>
      <c r="B44" s="69"/>
      <c r="C44" s="69"/>
      <c r="D44" s="30"/>
      <c r="E44" s="30"/>
      <c r="F44" s="30"/>
      <c r="G44" s="30"/>
      <c r="H44" s="30"/>
      <c r="I44" s="79">
        <f t="shared" si="0"/>
        <v>0</v>
      </c>
      <c r="J44" s="79"/>
      <c r="K44" s="80"/>
    </row>
    <row r="45" spans="1:11" ht="10.5" customHeight="1">
      <c r="A45" s="28" t="s">
        <v>80</v>
      </c>
      <c r="B45" s="69"/>
      <c r="C45" s="69"/>
      <c r="D45" s="30"/>
      <c r="E45" s="30"/>
      <c r="F45" s="30"/>
      <c r="G45" s="30"/>
      <c r="H45" s="30"/>
      <c r="I45" s="79">
        <f t="shared" si="0"/>
        <v>0</v>
      </c>
      <c r="J45" s="79"/>
      <c r="K45" s="80"/>
    </row>
    <row r="46" spans="1:11" ht="10.5" customHeight="1">
      <c r="A46" s="28" t="s">
        <v>81</v>
      </c>
      <c r="B46" s="69"/>
      <c r="C46" s="69"/>
      <c r="D46" s="30"/>
      <c r="E46" s="30"/>
      <c r="F46" s="30"/>
      <c r="G46" s="30"/>
      <c r="H46" s="30"/>
      <c r="I46" s="79">
        <f t="shared" si="0"/>
        <v>0</v>
      </c>
      <c r="J46" s="79"/>
      <c r="K46" s="80"/>
    </row>
    <row r="47" spans="1:11" ht="10.5" customHeight="1">
      <c r="A47" s="28" t="s">
        <v>82</v>
      </c>
      <c r="B47" s="69"/>
      <c r="C47" s="69"/>
      <c r="D47" s="30"/>
      <c r="E47" s="30"/>
      <c r="F47" s="30"/>
      <c r="G47" s="30"/>
      <c r="H47" s="30"/>
      <c r="I47" s="79">
        <f t="shared" si="0"/>
        <v>0</v>
      </c>
      <c r="J47" s="79"/>
      <c r="K47" s="80"/>
    </row>
    <row r="48" spans="1:11" ht="10.5" customHeight="1">
      <c r="A48" s="28" t="s">
        <v>83</v>
      </c>
      <c r="B48" s="69"/>
      <c r="C48" s="69"/>
      <c r="D48" s="30"/>
      <c r="E48" s="30"/>
      <c r="F48" s="30"/>
      <c r="G48" s="30"/>
      <c r="H48" s="30"/>
      <c r="I48" s="79">
        <f t="shared" si="0"/>
        <v>0</v>
      </c>
      <c r="J48" s="79"/>
      <c r="K48" s="80"/>
    </row>
    <row r="49" spans="1:11" ht="10.5" customHeight="1">
      <c r="A49" s="28" t="s">
        <v>84</v>
      </c>
      <c r="B49" s="69"/>
      <c r="C49" s="69"/>
      <c r="D49" s="30"/>
      <c r="E49" s="30"/>
      <c r="F49" s="30"/>
      <c r="G49" s="30"/>
      <c r="H49" s="30"/>
      <c r="I49" s="79">
        <f t="shared" si="0"/>
        <v>0</v>
      </c>
      <c r="J49" s="79"/>
      <c r="K49" s="80"/>
    </row>
    <row r="50" spans="1:11" ht="10.5" customHeight="1">
      <c r="A50" s="28" t="s">
        <v>85</v>
      </c>
      <c r="B50" s="69"/>
      <c r="C50" s="69"/>
      <c r="D50" s="30"/>
      <c r="E50" s="30"/>
      <c r="F50" s="30"/>
      <c r="G50" s="30"/>
      <c r="H50" s="30"/>
      <c r="I50" s="79">
        <f t="shared" si="0"/>
        <v>0</v>
      </c>
      <c r="J50" s="79"/>
      <c r="K50" s="80"/>
    </row>
    <row r="51" spans="1:11" ht="10.5" customHeight="1">
      <c r="A51" s="28" t="s">
        <v>86</v>
      </c>
      <c r="B51" s="69"/>
      <c r="C51" s="69"/>
      <c r="D51" s="30"/>
      <c r="E51" s="30"/>
      <c r="F51" s="30"/>
      <c r="G51" s="30"/>
      <c r="H51" s="30"/>
      <c r="I51" s="79">
        <f t="shared" si="0"/>
        <v>0</v>
      </c>
      <c r="J51" s="79"/>
      <c r="K51" s="80"/>
    </row>
    <row r="52" spans="1:11" ht="10.5" customHeight="1" thickBot="1">
      <c r="A52" s="83" t="s">
        <v>87</v>
      </c>
      <c r="B52" s="76"/>
      <c r="C52" s="76"/>
      <c r="D52" s="14"/>
      <c r="E52" s="14"/>
      <c r="F52" s="14"/>
      <c r="G52" s="14"/>
      <c r="H52" s="14"/>
      <c r="I52" s="81">
        <f t="shared" si="0"/>
        <v>0</v>
      </c>
      <c r="J52" s="81"/>
      <c r="K52" s="82"/>
    </row>
    <row r="53" spans="1:11" s="102" customFormat="1" ht="14.25" customHeight="1" thickBot="1">
      <c r="A53" s="96" t="s">
        <v>88</v>
      </c>
      <c r="B53" s="97"/>
      <c r="C53" s="97"/>
      <c r="D53" s="97"/>
      <c r="E53" s="97"/>
      <c r="F53" s="97"/>
      <c r="G53" s="98"/>
      <c r="H53" s="99">
        <f>SUM(H18:H52)</f>
        <v>0</v>
      </c>
      <c r="I53" s="100">
        <f>SUM(I18:I52)</f>
        <v>0</v>
      </c>
      <c r="J53" s="100">
        <f>SUM(J18:J52)</f>
        <v>0</v>
      </c>
      <c r="K53" s="101">
        <f>SUM(K18:K52)</f>
        <v>0</v>
      </c>
    </row>
    <row r="54" spans="1:11" ht="10.5" customHeight="1">
      <c r="A54" s="88" t="s">
        <v>89</v>
      </c>
      <c r="B54" s="89"/>
      <c r="C54" s="89"/>
      <c r="D54" s="89"/>
      <c r="E54" s="89"/>
      <c r="F54" s="47" t="str">
        <f>IF(Normalap!$F$16=1,"benzin","gázolaj")</f>
        <v>benzin</v>
      </c>
      <c r="G54" s="21"/>
      <c r="H54" s="21"/>
      <c r="I54" s="21"/>
      <c r="K54" s="45"/>
    </row>
    <row r="55" spans="1:11" ht="10.5" customHeight="1">
      <c r="A55" s="37" t="s">
        <v>90</v>
      </c>
      <c r="B55" s="31"/>
      <c r="C55" s="38"/>
      <c r="D55" s="31"/>
      <c r="E55" s="31"/>
      <c r="F55" s="95">
        <f>Normalap!$C$13</f>
        <v>390</v>
      </c>
      <c r="G55" s="84" t="s">
        <v>91</v>
      </c>
      <c r="H55" s="39"/>
      <c r="I55" s="42"/>
      <c r="J55" s="103">
        <f>I53</f>
        <v>0</v>
      </c>
      <c r="K55" s="45"/>
    </row>
    <row r="56" spans="1:11" ht="10.5" customHeight="1">
      <c r="A56" s="37" t="s">
        <v>92</v>
      </c>
      <c r="B56" s="31"/>
      <c r="C56" s="31"/>
      <c r="D56" s="31"/>
      <c r="E56" s="38"/>
      <c r="F56" s="95">
        <f>Normalap!$E$23</f>
        <v>11.4</v>
      </c>
      <c r="G56" s="84" t="s">
        <v>93</v>
      </c>
      <c r="H56" s="39"/>
      <c r="I56" s="42"/>
      <c r="J56" s="103">
        <f>H53*Normalap!$E$25</f>
        <v>0</v>
      </c>
      <c r="K56" s="45"/>
    </row>
    <row r="57" spans="1:11" ht="10.5" customHeight="1">
      <c r="A57" s="36" t="s">
        <v>94</v>
      </c>
      <c r="B57" s="87"/>
      <c r="C57" s="21"/>
      <c r="D57" s="21"/>
      <c r="E57" s="21"/>
      <c r="F57" s="90"/>
      <c r="G57" s="84" t="s">
        <v>122</v>
      </c>
      <c r="H57" s="39"/>
      <c r="I57" s="42"/>
      <c r="J57" s="104">
        <f>SUM(J55+J56)</f>
        <v>0</v>
      </c>
      <c r="K57" s="45"/>
    </row>
    <row r="58" spans="1:11" ht="10.5" customHeight="1">
      <c r="A58" s="92"/>
      <c r="B58" s="178" t="s">
        <v>95</v>
      </c>
      <c r="C58" s="178"/>
      <c r="D58" s="85"/>
      <c r="E58" s="84"/>
      <c r="F58" s="95" t="s">
        <v>96</v>
      </c>
      <c r="G58" s="105" t="s">
        <v>123</v>
      </c>
      <c r="H58" s="39"/>
      <c r="I58" s="42"/>
      <c r="J58" s="48">
        <f>J57+J53+K53</f>
        <v>0</v>
      </c>
      <c r="K58" s="45"/>
    </row>
    <row r="59" spans="1:11" ht="10.5" customHeight="1">
      <c r="A59" s="92"/>
      <c r="B59" s="169" t="s">
        <v>97</v>
      </c>
      <c r="C59" s="169"/>
      <c r="D59" s="85"/>
      <c r="E59" s="84"/>
      <c r="F59" s="95" t="s">
        <v>96</v>
      </c>
      <c r="G59" s="106" t="s">
        <v>124</v>
      </c>
      <c r="H59" s="93"/>
      <c r="I59" s="93"/>
      <c r="J59" s="49">
        <v>0</v>
      </c>
      <c r="K59" s="45"/>
    </row>
    <row r="60" spans="1:11" ht="10.5" customHeight="1">
      <c r="A60" s="91"/>
      <c r="B60" s="169" t="s">
        <v>98</v>
      </c>
      <c r="C60" s="169"/>
      <c r="D60" s="21"/>
      <c r="E60" s="30"/>
      <c r="F60" s="94" t="s">
        <v>96</v>
      </c>
      <c r="G60" s="29"/>
      <c r="H60" s="31"/>
      <c r="I60" s="38"/>
      <c r="J60" s="30"/>
      <c r="K60" s="45"/>
    </row>
    <row r="61" spans="1:11" ht="10.5" customHeight="1" thickBot="1">
      <c r="A61" s="86"/>
      <c r="B61" s="40"/>
      <c r="C61" s="40"/>
      <c r="D61" s="40"/>
      <c r="E61" s="40"/>
      <c r="F61" s="40"/>
      <c r="G61" s="86"/>
      <c r="H61" s="40"/>
      <c r="I61" s="40"/>
      <c r="J61" s="40"/>
      <c r="K61" s="41"/>
    </row>
    <row r="62" ht="12" thickBot="1"/>
    <row r="63" spans="6:9" ht="13.5" thickBot="1">
      <c r="F63" s="118" t="s">
        <v>102</v>
      </c>
      <c r="G63" s="119"/>
      <c r="H63" s="119"/>
      <c r="I63" s="120">
        <f>J58-J59</f>
        <v>0</v>
      </c>
    </row>
    <row r="65" spans="2:10" ht="11.25">
      <c r="B65" s="15" t="s">
        <v>103</v>
      </c>
      <c r="H65" s="50"/>
      <c r="I65" s="50"/>
      <c r="J65" s="50"/>
    </row>
    <row r="66" ht="11.25">
      <c r="I66" s="51" t="s">
        <v>104</v>
      </c>
    </row>
    <row r="68" spans="2:10" ht="11.25">
      <c r="B68" s="15" t="s">
        <v>105</v>
      </c>
      <c r="H68" s="50"/>
      <c r="I68" s="50"/>
      <c r="J68" s="50"/>
    </row>
    <row r="69" ht="11.25">
      <c r="I69" s="51" t="s">
        <v>104</v>
      </c>
    </row>
    <row r="70" ht="11.25">
      <c r="B70" s="15" t="s">
        <v>43</v>
      </c>
    </row>
  </sheetData>
  <sheetProtection/>
  <protectedRanges>
    <protectedRange sqref="J55:J57" name="Tartom?ny1_1"/>
  </protectedRanges>
  <mergeCells count="8">
    <mergeCell ref="B59:C59"/>
    <mergeCell ref="B60:C60"/>
    <mergeCell ref="A2:K2"/>
    <mergeCell ref="A3:K3"/>
    <mergeCell ref="H10:I10"/>
    <mergeCell ref="A13:C13"/>
    <mergeCell ref="D15:F15"/>
    <mergeCell ref="B58:C58"/>
  </mergeCells>
  <printOptions/>
  <pageMargins left="0.75" right="0.5" top="0.33" bottom="1" header="0.5" footer="0.5"/>
  <pageSetup horizontalDpi="300" verticalDpi="3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3">
      <selection activeCell="B18" sqref="B18:H48"/>
    </sheetView>
  </sheetViews>
  <sheetFormatPr defaultColWidth="9.00390625" defaultRowHeight="12.75"/>
  <cols>
    <col min="1" max="1" width="4.375" style="15" customWidth="1"/>
    <col min="2" max="2" width="7.00390625" style="15" customWidth="1"/>
    <col min="3" max="3" width="6.25390625" style="15" customWidth="1"/>
    <col min="4" max="6" width="9.25390625" style="15" customWidth="1"/>
    <col min="7" max="7" width="10.75390625" style="15" customWidth="1"/>
    <col min="8" max="8" width="8.00390625" style="15" customWidth="1"/>
    <col min="9" max="9" width="10.625" style="15" customWidth="1"/>
    <col min="10" max="10" width="9.625" style="21" bestFit="1" customWidth="1"/>
    <col min="11" max="11" width="9.125" style="21" customWidth="1"/>
    <col min="12" max="16384" width="9.125" style="15" customWidth="1"/>
  </cols>
  <sheetData>
    <row r="1" spans="9:11" ht="17.25" customHeight="1">
      <c r="I1" s="15" t="s">
        <v>106</v>
      </c>
      <c r="K1" s="117" t="s">
        <v>140</v>
      </c>
    </row>
    <row r="2" spans="1:11" ht="11.25">
      <c r="A2" s="170" t="s">
        <v>30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1.25">
      <c r="A3" s="171" t="s">
        <v>130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5" spans="1:7" ht="11.25">
      <c r="A5" s="15" t="s">
        <v>99</v>
      </c>
      <c r="G5" s="15" t="s">
        <v>100</v>
      </c>
    </row>
    <row r="6" spans="1:8" ht="15" customHeight="1">
      <c r="A6" s="15" t="s">
        <v>31</v>
      </c>
      <c r="B6" s="15" t="str">
        <f>Törzsadatok!$B$6</f>
        <v>Bereczki Judit Edina</v>
      </c>
      <c r="G6" s="15" t="s">
        <v>31</v>
      </c>
      <c r="H6" s="15">
        <f>Törzsadatok!$B$14</f>
        <v>0</v>
      </c>
    </row>
    <row r="7" spans="1:8" ht="15" customHeight="1">
      <c r="A7" s="15" t="s">
        <v>32</v>
      </c>
      <c r="B7" s="15">
        <f>Törzsadatok!$B$7</f>
        <v>0</v>
      </c>
      <c r="G7" s="15" t="s">
        <v>33</v>
      </c>
      <c r="H7" s="15">
        <f>Törzsadatok!$B$15</f>
        <v>0</v>
      </c>
    </row>
    <row r="8" spans="1:10" ht="15" customHeight="1">
      <c r="A8" s="15" t="s">
        <v>34</v>
      </c>
      <c r="C8" s="15">
        <f>Törzsadatok!$B$8</f>
        <v>0</v>
      </c>
      <c r="G8" s="15" t="s">
        <v>127</v>
      </c>
      <c r="H8" s="15">
        <f>Törzsadatok!$B$16</f>
        <v>0</v>
      </c>
      <c r="I8" s="55">
        <f>Törzsadatok!$B$17</f>
        <v>28316</v>
      </c>
      <c r="J8" s="55"/>
    </row>
    <row r="9" spans="7:8" ht="15" customHeight="1">
      <c r="G9" s="15" t="s">
        <v>101</v>
      </c>
      <c r="H9" s="15" t="str">
        <f>Törzsadatok!$B$18</f>
        <v>Öreg Lámáné</v>
      </c>
    </row>
    <row r="10" spans="7:9" ht="15" customHeight="1">
      <c r="G10" s="15" t="s">
        <v>128</v>
      </c>
      <c r="H10" s="171">
        <f>Törzsadatok!$B$19</f>
        <v>0</v>
      </c>
      <c r="I10" s="171"/>
    </row>
    <row r="11" spans="2:3" ht="11.25">
      <c r="B11" s="15" t="s">
        <v>125</v>
      </c>
      <c r="C11" s="15">
        <f>Törzsadatok!$F$7</f>
        <v>2015</v>
      </c>
    </row>
    <row r="12" ht="12" thickBot="1"/>
    <row r="13" spans="1:11" ht="13.5" customHeight="1" thickBot="1">
      <c r="A13" s="172" t="s">
        <v>131</v>
      </c>
      <c r="B13" s="173"/>
      <c r="C13" s="174"/>
      <c r="D13" s="13">
        <f>Normalap!$E$19</f>
        <v>0</v>
      </c>
      <c r="E13" s="72"/>
      <c r="F13" s="73"/>
      <c r="G13" s="74" t="s">
        <v>44</v>
      </c>
      <c r="H13" s="12" t="str">
        <f>Normalap!$C$19</f>
        <v>Toyota Co.V.</v>
      </c>
      <c r="I13" s="35"/>
      <c r="J13" s="12"/>
      <c r="K13" s="75"/>
    </row>
    <row r="14" spans="1:11" ht="12" hidden="1" thickBot="1">
      <c r="A14" s="71"/>
      <c r="B14" s="46"/>
      <c r="C14" s="46"/>
      <c r="D14" s="46"/>
      <c r="E14" s="46"/>
      <c r="F14" s="64"/>
      <c r="G14" s="56"/>
      <c r="H14" s="56"/>
      <c r="I14" s="63"/>
      <c r="J14" s="65"/>
      <c r="K14" s="45"/>
    </row>
    <row r="15" spans="1:11" s="21" customFormat="1" ht="12.75" customHeight="1" thickBot="1">
      <c r="A15" s="16" t="s">
        <v>45</v>
      </c>
      <c r="B15" s="16" t="s">
        <v>46</v>
      </c>
      <c r="C15" s="60" t="s">
        <v>35</v>
      </c>
      <c r="D15" s="175" t="s">
        <v>36</v>
      </c>
      <c r="E15" s="176"/>
      <c r="F15" s="177"/>
      <c r="G15" s="61" t="s">
        <v>47</v>
      </c>
      <c r="H15" s="18" t="s">
        <v>48</v>
      </c>
      <c r="I15" s="20" t="s">
        <v>47</v>
      </c>
      <c r="J15" s="67" t="s">
        <v>49</v>
      </c>
      <c r="K15" s="43" t="s">
        <v>50</v>
      </c>
    </row>
    <row r="16" spans="1:11" s="21" customFormat="1" ht="10.5" customHeight="1">
      <c r="A16" s="18" t="s">
        <v>51</v>
      </c>
      <c r="B16" s="18"/>
      <c r="C16" s="18"/>
      <c r="D16" s="18" t="s">
        <v>119</v>
      </c>
      <c r="E16" s="18" t="s">
        <v>120</v>
      </c>
      <c r="F16" s="18" t="s">
        <v>121</v>
      </c>
      <c r="G16" s="17" t="s">
        <v>52</v>
      </c>
      <c r="H16" s="18" t="s">
        <v>132</v>
      </c>
      <c r="I16" s="20" t="s">
        <v>52</v>
      </c>
      <c r="J16" s="19" t="s">
        <v>53</v>
      </c>
      <c r="K16" s="43" t="s">
        <v>54</v>
      </c>
    </row>
    <row r="17" spans="1:11" ht="10.5" customHeight="1" thickBot="1">
      <c r="A17" s="22"/>
      <c r="B17" s="23"/>
      <c r="C17" s="23"/>
      <c r="D17" s="23"/>
      <c r="E17" s="23"/>
      <c r="F17" s="23"/>
      <c r="G17" s="24"/>
      <c r="H17" s="25" t="s">
        <v>133</v>
      </c>
      <c r="I17" s="27" t="s">
        <v>55</v>
      </c>
      <c r="J17" s="26" t="s">
        <v>56</v>
      </c>
      <c r="K17" s="44" t="s">
        <v>57</v>
      </c>
    </row>
    <row r="18" spans="1:11" ht="10.5" customHeight="1">
      <c r="A18" s="66" t="s">
        <v>58</v>
      </c>
      <c r="B18" s="68"/>
      <c r="C18" s="68"/>
      <c r="D18" s="62"/>
      <c r="E18" s="62"/>
      <c r="F18" s="63"/>
      <c r="G18" s="63"/>
      <c r="H18" s="63"/>
      <c r="I18" s="77">
        <f>$F$55*H18*$F$56/100</f>
        <v>0</v>
      </c>
      <c r="J18" s="77"/>
      <c r="K18" s="78"/>
    </row>
    <row r="19" spans="1:11" ht="10.5" customHeight="1">
      <c r="A19" s="28" t="s">
        <v>60</v>
      </c>
      <c r="B19" s="69"/>
      <c r="C19" s="69"/>
      <c r="D19" s="32"/>
      <c r="E19" s="32"/>
      <c r="F19" s="30"/>
      <c r="G19" s="30"/>
      <c r="H19" s="30"/>
      <c r="I19" s="79">
        <f aca="true" t="shared" si="0" ref="I19:I52">$F$55*H19*$F$56/100</f>
        <v>0</v>
      </c>
      <c r="J19" s="79"/>
      <c r="K19" s="80"/>
    </row>
    <row r="20" spans="1:11" ht="10.5" customHeight="1">
      <c r="A20" s="28" t="s">
        <v>61</v>
      </c>
      <c r="B20" s="69"/>
      <c r="C20" s="69"/>
      <c r="D20" s="32"/>
      <c r="E20" s="32"/>
      <c r="F20" s="30"/>
      <c r="G20" s="30"/>
      <c r="H20" s="30"/>
      <c r="I20" s="79">
        <f t="shared" si="0"/>
        <v>0</v>
      </c>
      <c r="J20" s="79"/>
      <c r="K20" s="80"/>
    </row>
    <row r="21" spans="1:11" ht="10.5" customHeight="1">
      <c r="A21" s="28" t="s">
        <v>62</v>
      </c>
      <c r="B21" s="69"/>
      <c r="C21" s="69"/>
      <c r="D21" s="32"/>
      <c r="E21" s="32"/>
      <c r="F21" s="30"/>
      <c r="G21" s="30"/>
      <c r="H21" s="30"/>
      <c r="I21" s="79">
        <f t="shared" si="0"/>
        <v>0</v>
      </c>
      <c r="J21" s="79"/>
      <c r="K21" s="80"/>
    </row>
    <row r="22" spans="1:11" ht="10.5" customHeight="1">
      <c r="A22" s="28" t="s">
        <v>63</v>
      </c>
      <c r="B22" s="69"/>
      <c r="C22" s="69"/>
      <c r="D22" s="30"/>
      <c r="E22" s="30"/>
      <c r="F22" s="30"/>
      <c r="G22" s="30"/>
      <c r="H22" s="30"/>
      <c r="I22" s="79">
        <f t="shared" si="0"/>
        <v>0</v>
      </c>
      <c r="J22" s="79"/>
      <c r="K22" s="80"/>
    </row>
    <row r="23" spans="1:11" ht="10.5" customHeight="1">
      <c r="A23" s="28" t="s">
        <v>64</v>
      </c>
      <c r="B23" s="69"/>
      <c r="C23" s="69"/>
      <c r="D23" s="30"/>
      <c r="E23" s="30"/>
      <c r="F23" s="30"/>
      <c r="G23" s="30"/>
      <c r="H23" s="30"/>
      <c r="I23" s="79">
        <f t="shared" si="0"/>
        <v>0</v>
      </c>
      <c r="J23" s="79"/>
      <c r="K23" s="80"/>
    </row>
    <row r="24" spans="1:11" ht="10.5" customHeight="1">
      <c r="A24" s="28" t="s">
        <v>65</v>
      </c>
      <c r="B24" s="69"/>
      <c r="C24" s="69"/>
      <c r="D24" s="30"/>
      <c r="E24" s="30"/>
      <c r="F24" s="30"/>
      <c r="G24" s="30"/>
      <c r="H24" s="30"/>
      <c r="I24" s="79">
        <f t="shared" si="0"/>
        <v>0</v>
      </c>
      <c r="J24" s="79"/>
      <c r="K24" s="80"/>
    </row>
    <row r="25" spans="1:11" ht="10.5" customHeight="1">
      <c r="A25" s="28" t="s">
        <v>66</v>
      </c>
      <c r="B25" s="69"/>
      <c r="C25" s="69"/>
      <c r="D25" s="30"/>
      <c r="E25" s="30"/>
      <c r="F25" s="30"/>
      <c r="G25" s="30"/>
      <c r="H25" s="30"/>
      <c r="I25" s="79">
        <f t="shared" si="0"/>
        <v>0</v>
      </c>
      <c r="J25" s="79"/>
      <c r="K25" s="80"/>
    </row>
    <row r="26" spans="1:11" ht="10.5" customHeight="1">
      <c r="A26" s="33" t="s">
        <v>67</v>
      </c>
      <c r="B26" s="69"/>
      <c r="C26" s="69"/>
      <c r="D26" s="30"/>
      <c r="E26" s="30"/>
      <c r="F26" s="30"/>
      <c r="G26" s="30"/>
      <c r="H26" s="30"/>
      <c r="I26" s="79">
        <f t="shared" si="0"/>
        <v>0</v>
      </c>
      <c r="J26" s="79"/>
      <c r="K26" s="80"/>
    </row>
    <row r="27" spans="1:11" ht="10.5" customHeight="1">
      <c r="A27" s="28" t="s">
        <v>37</v>
      </c>
      <c r="B27" s="69"/>
      <c r="C27" s="69"/>
      <c r="D27" s="30"/>
      <c r="E27" s="30"/>
      <c r="F27" s="30"/>
      <c r="G27" s="30"/>
      <c r="H27" s="30"/>
      <c r="I27" s="79">
        <f t="shared" si="0"/>
        <v>0</v>
      </c>
      <c r="J27" s="79"/>
      <c r="K27" s="80"/>
    </row>
    <row r="28" spans="1:11" ht="10.5" customHeight="1">
      <c r="A28" s="28" t="s">
        <v>38</v>
      </c>
      <c r="B28" s="69"/>
      <c r="C28" s="69"/>
      <c r="D28" s="30"/>
      <c r="E28" s="30"/>
      <c r="F28" s="30"/>
      <c r="G28" s="30"/>
      <c r="H28" s="30"/>
      <c r="I28" s="79">
        <f t="shared" si="0"/>
        <v>0</v>
      </c>
      <c r="J28" s="79"/>
      <c r="K28" s="80"/>
    </row>
    <row r="29" spans="1:11" ht="10.5" customHeight="1">
      <c r="A29" s="28" t="s">
        <v>39</v>
      </c>
      <c r="B29" s="69"/>
      <c r="C29" s="69"/>
      <c r="D29" s="30"/>
      <c r="E29" s="30"/>
      <c r="F29" s="30"/>
      <c r="G29" s="30"/>
      <c r="H29" s="30"/>
      <c r="I29" s="79">
        <f t="shared" si="0"/>
        <v>0</v>
      </c>
      <c r="J29" s="79"/>
      <c r="K29" s="80"/>
    </row>
    <row r="30" spans="1:11" ht="10.5" customHeight="1">
      <c r="A30" s="28" t="s">
        <v>40</v>
      </c>
      <c r="B30" s="69"/>
      <c r="C30" s="69"/>
      <c r="D30" s="30"/>
      <c r="E30" s="30"/>
      <c r="F30" s="30"/>
      <c r="G30" s="30"/>
      <c r="H30" s="30"/>
      <c r="I30" s="79">
        <f t="shared" si="0"/>
        <v>0</v>
      </c>
      <c r="J30" s="79"/>
      <c r="K30" s="80"/>
    </row>
    <row r="31" spans="1:11" ht="10.5" customHeight="1">
      <c r="A31" s="28" t="s">
        <v>41</v>
      </c>
      <c r="B31" s="69"/>
      <c r="C31" s="69"/>
      <c r="D31" s="30"/>
      <c r="E31" s="30"/>
      <c r="F31" s="30"/>
      <c r="G31" s="30"/>
      <c r="H31" s="30"/>
      <c r="I31" s="79">
        <f t="shared" si="0"/>
        <v>0</v>
      </c>
      <c r="J31" s="79"/>
      <c r="K31" s="80"/>
    </row>
    <row r="32" spans="1:11" ht="10.5" customHeight="1">
      <c r="A32" s="28" t="s">
        <v>42</v>
      </c>
      <c r="B32" s="69"/>
      <c r="C32" s="69"/>
      <c r="D32" s="30"/>
      <c r="E32" s="30"/>
      <c r="F32" s="30"/>
      <c r="G32" s="30"/>
      <c r="H32" s="30"/>
      <c r="I32" s="79">
        <f t="shared" si="0"/>
        <v>0</v>
      </c>
      <c r="J32" s="79"/>
      <c r="K32" s="80"/>
    </row>
    <row r="33" spans="1:11" ht="10.5" customHeight="1">
      <c r="A33" s="28" t="s">
        <v>68</v>
      </c>
      <c r="B33" s="69"/>
      <c r="C33" s="69"/>
      <c r="D33" s="30"/>
      <c r="E33" s="30"/>
      <c r="F33" s="30"/>
      <c r="G33" s="30"/>
      <c r="H33" s="30"/>
      <c r="I33" s="79">
        <f t="shared" si="0"/>
        <v>0</v>
      </c>
      <c r="J33" s="79"/>
      <c r="K33" s="80"/>
    </row>
    <row r="34" spans="1:11" ht="10.5" customHeight="1">
      <c r="A34" s="28" t="s">
        <v>69</v>
      </c>
      <c r="B34" s="70"/>
      <c r="C34" s="70"/>
      <c r="D34" s="34"/>
      <c r="E34" s="34"/>
      <c r="F34" s="30"/>
      <c r="G34" s="30"/>
      <c r="H34" s="30"/>
      <c r="I34" s="79">
        <f t="shared" si="0"/>
        <v>0</v>
      </c>
      <c r="J34" s="79"/>
      <c r="K34" s="80"/>
    </row>
    <row r="35" spans="1:11" ht="10.5" customHeight="1">
      <c r="A35" s="28" t="s">
        <v>70</v>
      </c>
      <c r="B35" s="69"/>
      <c r="C35" s="69"/>
      <c r="D35" s="30"/>
      <c r="E35" s="30"/>
      <c r="F35" s="30"/>
      <c r="G35" s="30"/>
      <c r="H35" s="30"/>
      <c r="I35" s="79">
        <f t="shared" si="0"/>
        <v>0</v>
      </c>
      <c r="J35" s="79"/>
      <c r="K35" s="80"/>
    </row>
    <row r="36" spans="1:11" ht="10.5" customHeight="1">
      <c r="A36" s="28" t="s">
        <v>71</v>
      </c>
      <c r="B36" s="69"/>
      <c r="C36" s="69"/>
      <c r="D36" s="30"/>
      <c r="E36" s="30"/>
      <c r="F36" s="30"/>
      <c r="G36" s="30"/>
      <c r="H36" s="30"/>
      <c r="I36" s="79">
        <f t="shared" si="0"/>
        <v>0</v>
      </c>
      <c r="J36" s="79"/>
      <c r="K36" s="80"/>
    </row>
    <row r="37" spans="1:11" ht="10.5" customHeight="1">
      <c r="A37" s="28" t="s">
        <v>72</v>
      </c>
      <c r="B37" s="69"/>
      <c r="C37" s="69"/>
      <c r="D37" s="30"/>
      <c r="E37" s="30"/>
      <c r="F37" s="30"/>
      <c r="G37" s="30"/>
      <c r="H37" s="30"/>
      <c r="I37" s="79">
        <f t="shared" si="0"/>
        <v>0</v>
      </c>
      <c r="J37" s="79"/>
      <c r="K37" s="80"/>
    </row>
    <row r="38" spans="1:11" ht="10.5" customHeight="1">
      <c r="A38" s="28" t="s">
        <v>73</v>
      </c>
      <c r="B38" s="69"/>
      <c r="C38" s="69"/>
      <c r="D38" s="30"/>
      <c r="E38" s="30"/>
      <c r="F38" s="30"/>
      <c r="G38" s="30"/>
      <c r="H38" s="30"/>
      <c r="I38" s="79">
        <f t="shared" si="0"/>
        <v>0</v>
      </c>
      <c r="J38" s="79"/>
      <c r="K38" s="80"/>
    </row>
    <row r="39" spans="1:11" ht="10.5" customHeight="1">
      <c r="A39" s="28" t="s">
        <v>74</v>
      </c>
      <c r="B39" s="69"/>
      <c r="C39" s="69"/>
      <c r="D39" s="30"/>
      <c r="E39" s="30"/>
      <c r="F39" s="30"/>
      <c r="G39" s="30"/>
      <c r="H39" s="30"/>
      <c r="I39" s="79">
        <f t="shared" si="0"/>
        <v>0</v>
      </c>
      <c r="J39" s="79"/>
      <c r="K39" s="80"/>
    </row>
    <row r="40" spans="1:11" ht="10.5" customHeight="1">
      <c r="A40" s="28" t="s">
        <v>75</v>
      </c>
      <c r="B40" s="69"/>
      <c r="C40" s="69"/>
      <c r="D40" s="30"/>
      <c r="E40" s="30"/>
      <c r="F40" s="30"/>
      <c r="G40" s="30"/>
      <c r="H40" s="30"/>
      <c r="I40" s="79">
        <f t="shared" si="0"/>
        <v>0</v>
      </c>
      <c r="J40" s="79"/>
      <c r="K40" s="80"/>
    </row>
    <row r="41" spans="1:11" ht="10.5" customHeight="1">
      <c r="A41" s="28" t="s">
        <v>76</v>
      </c>
      <c r="B41" s="69"/>
      <c r="C41" s="69"/>
      <c r="D41" s="30"/>
      <c r="E41" s="30"/>
      <c r="F41" s="30"/>
      <c r="G41" s="30"/>
      <c r="H41" s="30"/>
      <c r="I41" s="79">
        <f t="shared" si="0"/>
        <v>0</v>
      </c>
      <c r="J41" s="79"/>
      <c r="K41" s="80"/>
    </row>
    <row r="42" spans="1:11" ht="10.5" customHeight="1">
      <c r="A42" s="28" t="s">
        <v>77</v>
      </c>
      <c r="B42" s="69"/>
      <c r="C42" s="69"/>
      <c r="D42" s="30"/>
      <c r="E42" s="30"/>
      <c r="F42" s="30"/>
      <c r="G42" s="30"/>
      <c r="H42" s="30"/>
      <c r="I42" s="79">
        <f t="shared" si="0"/>
        <v>0</v>
      </c>
      <c r="J42" s="79"/>
      <c r="K42" s="80"/>
    </row>
    <row r="43" spans="1:11" ht="10.5" customHeight="1">
      <c r="A43" s="28" t="s">
        <v>78</v>
      </c>
      <c r="B43" s="69"/>
      <c r="C43" s="69"/>
      <c r="D43" s="30"/>
      <c r="E43" s="30"/>
      <c r="F43" s="30"/>
      <c r="G43" s="30"/>
      <c r="H43" s="30"/>
      <c r="I43" s="79">
        <f t="shared" si="0"/>
        <v>0</v>
      </c>
      <c r="J43" s="79"/>
      <c r="K43" s="80"/>
    </row>
    <row r="44" spans="1:11" ht="10.5" customHeight="1">
      <c r="A44" s="28" t="s">
        <v>79</v>
      </c>
      <c r="B44" s="69"/>
      <c r="C44" s="69"/>
      <c r="D44" s="30"/>
      <c r="E44" s="30"/>
      <c r="F44" s="30"/>
      <c r="G44" s="30"/>
      <c r="H44" s="30"/>
      <c r="I44" s="79">
        <f t="shared" si="0"/>
        <v>0</v>
      </c>
      <c r="J44" s="79"/>
      <c r="K44" s="80"/>
    </row>
    <row r="45" spans="1:11" ht="10.5" customHeight="1">
      <c r="A45" s="28" t="s">
        <v>80</v>
      </c>
      <c r="B45" s="69"/>
      <c r="C45" s="69"/>
      <c r="D45" s="30"/>
      <c r="E45" s="30"/>
      <c r="F45" s="30"/>
      <c r="G45" s="30"/>
      <c r="H45" s="30"/>
      <c r="I45" s="79">
        <f t="shared" si="0"/>
        <v>0</v>
      </c>
      <c r="J45" s="79"/>
      <c r="K45" s="80"/>
    </row>
    <row r="46" spans="1:11" ht="10.5" customHeight="1">
      <c r="A46" s="28" t="s">
        <v>81</v>
      </c>
      <c r="B46" s="69"/>
      <c r="C46" s="69"/>
      <c r="D46" s="30"/>
      <c r="E46" s="30"/>
      <c r="F46" s="30"/>
      <c r="G46" s="30"/>
      <c r="H46" s="30"/>
      <c r="I46" s="79">
        <f t="shared" si="0"/>
        <v>0</v>
      </c>
      <c r="J46" s="79"/>
      <c r="K46" s="80"/>
    </row>
    <row r="47" spans="1:11" ht="10.5" customHeight="1">
      <c r="A47" s="28" t="s">
        <v>82</v>
      </c>
      <c r="B47" s="69"/>
      <c r="C47" s="69"/>
      <c r="D47" s="30"/>
      <c r="E47" s="30"/>
      <c r="F47" s="30"/>
      <c r="G47" s="30"/>
      <c r="H47" s="30"/>
      <c r="I47" s="79">
        <f t="shared" si="0"/>
        <v>0</v>
      </c>
      <c r="J47" s="79"/>
      <c r="K47" s="80"/>
    </row>
    <row r="48" spans="1:11" ht="10.5" customHeight="1">
      <c r="A48" s="28" t="s">
        <v>83</v>
      </c>
      <c r="B48" s="69"/>
      <c r="C48" s="69"/>
      <c r="D48" s="30"/>
      <c r="E48" s="30"/>
      <c r="F48" s="30"/>
      <c r="G48" s="30"/>
      <c r="H48" s="30"/>
      <c r="I48" s="79">
        <f t="shared" si="0"/>
        <v>0</v>
      </c>
      <c r="J48" s="79"/>
      <c r="K48" s="80"/>
    </row>
    <row r="49" spans="1:11" ht="10.5" customHeight="1">
      <c r="A49" s="28" t="s">
        <v>84</v>
      </c>
      <c r="B49" s="69"/>
      <c r="C49" s="69"/>
      <c r="D49" s="30"/>
      <c r="E49" s="30"/>
      <c r="F49" s="30"/>
      <c r="G49" s="30"/>
      <c r="H49" s="30"/>
      <c r="I49" s="79">
        <f t="shared" si="0"/>
        <v>0</v>
      </c>
      <c r="J49" s="79"/>
      <c r="K49" s="80"/>
    </row>
    <row r="50" spans="1:11" ht="10.5" customHeight="1">
      <c r="A50" s="28" t="s">
        <v>85</v>
      </c>
      <c r="B50" s="69"/>
      <c r="C50" s="69"/>
      <c r="D50" s="30"/>
      <c r="E50" s="30"/>
      <c r="F50" s="30"/>
      <c r="G50" s="30"/>
      <c r="H50" s="30"/>
      <c r="I50" s="79">
        <f t="shared" si="0"/>
        <v>0</v>
      </c>
      <c r="J50" s="79"/>
      <c r="K50" s="80"/>
    </row>
    <row r="51" spans="1:11" ht="10.5" customHeight="1">
      <c r="A51" s="28" t="s">
        <v>86</v>
      </c>
      <c r="B51" s="69"/>
      <c r="C51" s="69"/>
      <c r="D51" s="30"/>
      <c r="E51" s="30"/>
      <c r="F51" s="30"/>
      <c r="G51" s="30"/>
      <c r="H51" s="30"/>
      <c r="I51" s="79">
        <f t="shared" si="0"/>
        <v>0</v>
      </c>
      <c r="J51" s="79"/>
      <c r="K51" s="80"/>
    </row>
    <row r="52" spans="1:11" ht="10.5" customHeight="1" thickBot="1">
      <c r="A52" s="83" t="s">
        <v>87</v>
      </c>
      <c r="B52" s="76"/>
      <c r="C52" s="76"/>
      <c r="D52" s="14"/>
      <c r="E52" s="14"/>
      <c r="F52" s="14"/>
      <c r="G52" s="14"/>
      <c r="H52" s="14"/>
      <c r="I52" s="81">
        <f t="shared" si="0"/>
        <v>0</v>
      </c>
      <c r="J52" s="81"/>
      <c r="K52" s="82"/>
    </row>
    <row r="53" spans="1:11" s="102" customFormat="1" ht="14.25" customHeight="1" thickBot="1">
      <c r="A53" s="96" t="s">
        <v>88</v>
      </c>
      <c r="B53" s="97"/>
      <c r="C53" s="97"/>
      <c r="D53" s="97"/>
      <c r="E53" s="97"/>
      <c r="F53" s="97"/>
      <c r="G53" s="98"/>
      <c r="H53" s="99">
        <f>SUM(H18:H52)</f>
        <v>0</v>
      </c>
      <c r="I53" s="100">
        <f>SUM(I18:I52)</f>
        <v>0</v>
      </c>
      <c r="J53" s="100">
        <f>SUM(J18:J52)</f>
        <v>0</v>
      </c>
      <c r="K53" s="101">
        <f>SUM(K18:K52)</f>
        <v>0</v>
      </c>
    </row>
    <row r="54" spans="1:11" ht="10.5" customHeight="1">
      <c r="A54" s="88" t="s">
        <v>89</v>
      </c>
      <c r="B54" s="89"/>
      <c r="C54" s="89"/>
      <c r="D54" s="89"/>
      <c r="E54" s="89"/>
      <c r="F54" s="47" t="str">
        <f>IF(Normalap!$F$16=1,"benzin","gázolaj")</f>
        <v>benzin</v>
      </c>
      <c r="G54" s="21"/>
      <c r="H54" s="21"/>
      <c r="I54" s="21"/>
      <c r="K54" s="45"/>
    </row>
    <row r="55" spans="1:11" ht="10.5" customHeight="1">
      <c r="A55" s="37" t="s">
        <v>90</v>
      </c>
      <c r="B55" s="31"/>
      <c r="C55" s="38"/>
      <c r="D55" s="31"/>
      <c r="E55" s="31"/>
      <c r="F55" s="95">
        <f>Normalap!$C$14</f>
        <v>383</v>
      </c>
      <c r="G55" s="84" t="s">
        <v>91</v>
      </c>
      <c r="H55" s="39"/>
      <c r="I55" s="42"/>
      <c r="J55" s="103">
        <f>I53</f>
        <v>0</v>
      </c>
      <c r="K55" s="45"/>
    </row>
    <row r="56" spans="1:11" ht="10.5" customHeight="1">
      <c r="A56" s="37" t="s">
        <v>92</v>
      </c>
      <c r="B56" s="31"/>
      <c r="C56" s="31"/>
      <c r="D56" s="31"/>
      <c r="E56" s="38"/>
      <c r="F56" s="95">
        <f>Normalap!$E$23</f>
        <v>11.4</v>
      </c>
      <c r="G56" s="84" t="s">
        <v>93</v>
      </c>
      <c r="H56" s="39"/>
      <c r="I56" s="42"/>
      <c r="J56" s="103">
        <f>H53*Normalap!$E$25</f>
        <v>0</v>
      </c>
      <c r="K56" s="45"/>
    </row>
    <row r="57" spans="1:11" ht="10.5" customHeight="1">
      <c r="A57" s="36" t="s">
        <v>94</v>
      </c>
      <c r="B57" s="87"/>
      <c r="C57" s="21"/>
      <c r="D57" s="21"/>
      <c r="E57" s="21"/>
      <c r="F57" s="90"/>
      <c r="G57" s="84" t="s">
        <v>122</v>
      </c>
      <c r="H57" s="39"/>
      <c r="I57" s="42"/>
      <c r="J57" s="104">
        <f>SUM(J55+J56)</f>
        <v>0</v>
      </c>
      <c r="K57" s="45"/>
    </row>
    <row r="58" spans="1:11" ht="10.5" customHeight="1">
      <c r="A58" s="92"/>
      <c r="B58" s="178" t="s">
        <v>95</v>
      </c>
      <c r="C58" s="178"/>
      <c r="D58" s="85"/>
      <c r="E58" s="84"/>
      <c r="F58" s="95" t="s">
        <v>96</v>
      </c>
      <c r="G58" s="105" t="s">
        <v>123</v>
      </c>
      <c r="H58" s="39"/>
      <c r="I58" s="42"/>
      <c r="J58" s="48">
        <f>J57+J53+K53</f>
        <v>0</v>
      </c>
      <c r="K58" s="45"/>
    </row>
    <row r="59" spans="1:11" ht="10.5" customHeight="1">
      <c r="A59" s="92"/>
      <c r="B59" s="169" t="s">
        <v>97</v>
      </c>
      <c r="C59" s="169"/>
      <c r="D59" s="85"/>
      <c r="E59" s="84"/>
      <c r="F59" s="95" t="s">
        <v>96</v>
      </c>
      <c r="G59" s="106" t="s">
        <v>124</v>
      </c>
      <c r="H59" s="93"/>
      <c r="I59" s="93"/>
      <c r="J59" s="49">
        <v>0</v>
      </c>
      <c r="K59" s="45"/>
    </row>
    <row r="60" spans="1:11" ht="10.5" customHeight="1">
      <c r="A60" s="91"/>
      <c r="B60" s="169" t="s">
        <v>98</v>
      </c>
      <c r="C60" s="169"/>
      <c r="D60" s="21"/>
      <c r="E60" s="30"/>
      <c r="F60" s="94" t="s">
        <v>96</v>
      </c>
      <c r="G60" s="29"/>
      <c r="H60" s="31"/>
      <c r="I60" s="38"/>
      <c r="J60" s="30"/>
      <c r="K60" s="45"/>
    </row>
    <row r="61" spans="1:11" ht="10.5" customHeight="1" thickBot="1">
      <c r="A61" s="86"/>
      <c r="B61" s="40"/>
      <c r="C61" s="40"/>
      <c r="D61" s="40"/>
      <c r="E61" s="40"/>
      <c r="F61" s="40"/>
      <c r="G61" s="86"/>
      <c r="H61" s="40"/>
      <c r="I61" s="40"/>
      <c r="J61" s="40"/>
      <c r="K61" s="41"/>
    </row>
    <row r="62" ht="12" thickBot="1"/>
    <row r="63" spans="6:9" ht="13.5" thickBot="1">
      <c r="F63" s="118" t="s">
        <v>102</v>
      </c>
      <c r="G63" s="119"/>
      <c r="H63" s="119"/>
      <c r="I63" s="120">
        <f>J58-J59</f>
        <v>0</v>
      </c>
    </row>
    <row r="65" spans="2:10" ht="11.25">
      <c r="B65" s="15" t="s">
        <v>103</v>
      </c>
      <c r="H65" s="50"/>
      <c r="I65" s="50"/>
      <c r="J65" s="50"/>
    </row>
    <row r="66" ht="11.25">
      <c r="I66" s="51" t="s">
        <v>104</v>
      </c>
    </row>
    <row r="68" spans="2:10" ht="11.25">
      <c r="B68" s="15" t="s">
        <v>105</v>
      </c>
      <c r="H68" s="50"/>
      <c r="I68" s="50"/>
      <c r="J68" s="50"/>
    </row>
    <row r="69" ht="11.25">
      <c r="I69" s="51" t="s">
        <v>104</v>
      </c>
    </row>
    <row r="70" ht="11.25">
      <c r="B70" s="15" t="s">
        <v>43</v>
      </c>
    </row>
  </sheetData>
  <sheetProtection/>
  <protectedRanges>
    <protectedRange sqref="J55:J57" name="Tartom?ny1_1"/>
  </protectedRanges>
  <mergeCells count="8">
    <mergeCell ref="B59:C59"/>
    <mergeCell ref="B60:C60"/>
    <mergeCell ref="A2:K2"/>
    <mergeCell ref="A3:K3"/>
    <mergeCell ref="H10:I10"/>
    <mergeCell ref="A13:C13"/>
    <mergeCell ref="D15:F15"/>
    <mergeCell ref="B58:C58"/>
  </mergeCells>
  <printOptions/>
  <pageMargins left="0.59" right="0.56" top="0.43" bottom="1" header="0.5" footer="0.5"/>
  <pageSetup horizontalDpi="300" verticalDpi="3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27">
      <selection activeCell="B18" sqref="B18:H48"/>
    </sheetView>
  </sheetViews>
  <sheetFormatPr defaultColWidth="9.00390625" defaultRowHeight="12.75"/>
  <cols>
    <col min="1" max="1" width="4.375" style="15" customWidth="1"/>
    <col min="2" max="2" width="7.00390625" style="15" customWidth="1"/>
    <col min="3" max="3" width="6.25390625" style="15" customWidth="1"/>
    <col min="4" max="6" width="9.25390625" style="15" customWidth="1"/>
    <col min="7" max="7" width="10.75390625" style="15" customWidth="1"/>
    <col min="8" max="8" width="8.00390625" style="15" customWidth="1"/>
    <col min="9" max="9" width="10.625" style="15" customWidth="1"/>
    <col min="10" max="10" width="9.625" style="21" bestFit="1" customWidth="1"/>
    <col min="11" max="11" width="9.125" style="21" customWidth="1"/>
    <col min="12" max="16384" width="9.125" style="15" customWidth="1"/>
  </cols>
  <sheetData>
    <row r="1" spans="9:11" ht="17.25" customHeight="1">
      <c r="I1" s="15" t="s">
        <v>106</v>
      </c>
      <c r="K1" s="117" t="s">
        <v>141</v>
      </c>
    </row>
    <row r="2" spans="1:11" ht="11.25">
      <c r="A2" s="170" t="s">
        <v>30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1.25">
      <c r="A3" s="171" t="s">
        <v>130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5" spans="1:7" ht="11.25">
      <c r="A5" s="15" t="s">
        <v>99</v>
      </c>
      <c r="G5" s="15" t="s">
        <v>100</v>
      </c>
    </row>
    <row r="6" spans="1:8" ht="15" customHeight="1">
      <c r="A6" s="15" t="s">
        <v>31</v>
      </c>
      <c r="B6" s="15" t="str">
        <f>Törzsadatok!$B$6</f>
        <v>Bereczki Judit Edina</v>
      </c>
      <c r="G6" s="15" t="s">
        <v>31</v>
      </c>
      <c r="H6" s="15">
        <f>Törzsadatok!$B$14</f>
        <v>0</v>
      </c>
    </row>
    <row r="7" spans="1:8" ht="15" customHeight="1">
      <c r="A7" s="15" t="s">
        <v>32</v>
      </c>
      <c r="B7" s="15">
        <f>Törzsadatok!$B$7</f>
        <v>0</v>
      </c>
      <c r="G7" s="15" t="s">
        <v>33</v>
      </c>
      <c r="H7" s="15">
        <f>Törzsadatok!$B$15</f>
        <v>0</v>
      </c>
    </row>
    <row r="8" spans="1:10" ht="15" customHeight="1">
      <c r="A8" s="15" t="s">
        <v>34</v>
      </c>
      <c r="C8" s="15">
        <f>Törzsadatok!$B$8</f>
        <v>0</v>
      </c>
      <c r="G8" s="15" t="s">
        <v>127</v>
      </c>
      <c r="H8" s="15">
        <f>Törzsadatok!$B$16</f>
        <v>0</v>
      </c>
      <c r="I8" s="55">
        <f>Törzsadatok!$B$17</f>
        <v>28316</v>
      </c>
      <c r="J8" s="55"/>
    </row>
    <row r="9" spans="7:8" ht="15" customHeight="1">
      <c r="G9" s="15" t="s">
        <v>101</v>
      </c>
      <c r="H9" s="15" t="str">
        <f>Törzsadatok!$B$18</f>
        <v>Öreg Lámáné</v>
      </c>
    </row>
    <row r="10" spans="7:9" ht="15" customHeight="1">
      <c r="G10" s="15" t="s">
        <v>128</v>
      </c>
      <c r="H10" s="171">
        <f>Törzsadatok!$B$19</f>
        <v>0</v>
      </c>
      <c r="I10" s="171"/>
    </row>
    <row r="11" spans="2:3" ht="11.25">
      <c r="B11" s="15" t="s">
        <v>125</v>
      </c>
      <c r="C11" s="15">
        <f>Törzsadatok!$F$7</f>
        <v>2015</v>
      </c>
    </row>
    <row r="12" ht="12" thickBot="1"/>
    <row r="13" spans="1:11" ht="13.5" customHeight="1" thickBot="1">
      <c r="A13" s="172" t="s">
        <v>131</v>
      </c>
      <c r="B13" s="173"/>
      <c r="C13" s="174"/>
      <c r="D13" s="13">
        <f>Normalap!$E$19</f>
        <v>0</v>
      </c>
      <c r="E13" s="72"/>
      <c r="F13" s="73"/>
      <c r="G13" s="74" t="s">
        <v>44</v>
      </c>
      <c r="H13" s="12" t="str">
        <f>Normalap!$C$19</f>
        <v>Toyota Co.V.</v>
      </c>
      <c r="I13" s="35"/>
      <c r="J13" s="12"/>
      <c r="K13" s="75"/>
    </row>
    <row r="14" spans="1:11" ht="12" hidden="1" thickBot="1">
      <c r="A14" s="71"/>
      <c r="B14" s="46"/>
      <c r="C14" s="46"/>
      <c r="D14" s="46"/>
      <c r="E14" s="46"/>
      <c r="F14" s="64"/>
      <c r="G14" s="56"/>
      <c r="H14" s="56"/>
      <c r="I14" s="63"/>
      <c r="J14" s="65"/>
      <c r="K14" s="45"/>
    </row>
    <row r="15" spans="1:11" s="21" customFormat="1" ht="12.75" customHeight="1" thickBot="1">
      <c r="A15" s="16" t="s">
        <v>45</v>
      </c>
      <c r="B15" s="16" t="s">
        <v>46</v>
      </c>
      <c r="C15" s="60" t="s">
        <v>35</v>
      </c>
      <c r="D15" s="175" t="s">
        <v>36</v>
      </c>
      <c r="E15" s="176"/>
      <c r="F15" s="177"/>
      <c r="G15" s="61" t="s">
        <v>47</v>
      </c>
      <c r="H15" s="18" t="s">
        <v>48</v>
      </c>
      <c r="I15" s="20" t="s">
        <v>47</v>
      </c>
      <c r="J15" s="67" t="s">
        <v>49</v>
      </c>
      <c r="K15" s="43" t="s">
        <v>50</v>
      </c>
    </row>
    <row r="16" spans="1:11" s="21" customFormat="1" ht="10.5" customHeight="1">
      <c r="A16" s="18" t="s">
        <v>51</v>
      </c>
      <c r="B16" s="18"/>
      <c r="C16" s="18"/>
      <c r="D16" s="18" t="s">
        <v>119</v>
      </c>
      <c r="E16" s="18" t="s">
        <v>120</v>
      </c>
      <c r="F16" s="18" t="s">
        <v>121</v>
      </c>
      <c r="G16" s="17" t="s">
        <v>52</v>
      </c>
      <c r="H16" s="18" t="s">
        <v>132</v>
      </c>
      <c r="I16" s="20" t="s">
        <v>52</v>
      </c>
      <c r="J16" s="19" t="s">
        <v>53</v>
      </c>
      <c r="K16" s="43" t="s">
        <v>54</v>
      </c>
    </row>
    <row r="17" spans="1:11" ht="10.5" customHeight="1" thickBot="1">
      <c r="A17" s="22"/>
      <c r="B17" s="23"/>
      <c r="C17" s="23"/>
      <c r="D17" s="23"/>
      <c r="E17" s="23"/>
      <c r="F17" s="23"/>
      <c r="G17" s="24"/>
      <c r="H17" s="25" t="s">
        <v>133</v>
      </c>
      <c r="I17" s="27" t="s">
        <v>55</v>
      </c>
      <c r="J17" s="26" t="s">
        <v>56</v>
      </c>
      <c r="K17" s="44" t="s">
        <v>57</v>
      </c>
    </row>
    <row r="18" spans="1:11" ht="10.5" customHeight="1">
      <c r="A18" s="66" t="s">
        <v>58</v>
      </c>
      <c r="B18" s="68"/>
      <c r="C18" s="68"/>
      <c r="D18" s="62"/>
      <c r="E18" s="62"/>
      <c r="F18" s="63"/>
      <c r="G18" s="63"/>
      <c r="H18" s="63"/>
      <c r="I18" s="77">
        <f>$F$55*H18*$F$56/100</f>
        <v>0</v>
      </c>
      <c r="J18" s="77"/>
      <c r="K18" s="78"/>
    </row>
    <row r="19" spans="1:11" ht="10.5" customHeight="1">
      <c r="A19" s="28" t="s">
        <v>60</v>
      </c>
      <c r="B19" s="69"/>
      <c r="C19" s="69"/>
      <c r="D19" s="32"/>
      <c r="E19" s="32"/>
      <c r="F19" s="30"/>
      <c r="G19" s="30"/>
      <c r="H19" s="30"/>
      <c r="I19" s="79">
        <f aca="true" t="shared" si="0" ref="I19:I52">$F$55*H19*$F$56/100</f>
        <v>0</v>
      </c>
      <c r="J19" s="79"/>
      <c r="K19" s="80"/>
    </row>
    <row r="20" spans="1:11" ht="10.5" customHeight="1">
      <c r="A20" s="28" t="s">
        <v>61</v>
      </c>
      <c r="B20" s="69"/>
      <c r="C20" s="69"/>
      <c r="D20" s="32"/>
      <c r="E20" s="32"/>
      <c r="F20" s="30"/>
      <c r="G20" s="30"/>
      <c r="H20" s="30"/>
      <c r="I20" s="79">
        <f t="shared" si="0"/>
        <v>0</v>
      </c>
      <c r="J20" s="79"/>
      <c r="K20" s="80"/>
    </row>
    <row r="21" spans="1:11" ht="10.5" customHeight="1">
      <c r="A21" s="28" t="s">
        <v>62</v>
      </c>
      <c r="B21" s="69"/>
      <c r="C21" s="69"/>
      <c r="D21" s="32"/>
      <c r="E21" s="32"/>
      <c r="F21" s="30"/>
      <c r="G21" s="30"/>
      <c r="H21" s="30"/>
      <c r="I21" s="79">
        <f t="shared" si="0"/>
        <v>0</v>
      </c>
      <c r="J21" s="79"/>
      <c r="K21" s="80"/>
    </row>
    <row r="22" spans="1:11" ht="10.5" customHeight="1">
      <c r="A22" s="28" t="s">
        <v>63</v>
      </c>
      <c r="B22" s="69"/>
      <c r="C22" s="69"/>
      <c r="D22" s="30"/>
      <c r="E22" s="30"/>
      <c r="F22" s="30"/>
      <c r="G22" s="30"/>
      <c r="H22" s="30"/>
      <c r="I22" s="79">
        <f t="shared" si="0"/>
        <v>0</v>
      </c>
      <c r="J22" s="79"/>
      <c r="K22" s="80"/>
    </row>
    <row r="23" spans="1:11" ht="10.5" customHeight="1">
      <c r="A23" s="28" t="s">
        <v>64</v>
      </c>
      <c r="B23" s="69"/>
      <c r="C23" s="69"/>
      <c r="D23" s="30"/>
      <c r="E23" s="30"/>
      <c r="F23" s="30"/>
      <c r="G23" s="30"/>
      <c r="H23" s="30"/>
      <c r="I23" s="79">
        <f t="shared" si="0"/>
        <v>0</v>
      </c>
      <c r="J23" s="79"/>
      <c r="K23" s="80"/>
    </row>
    <row r="24" spans="1:11" ht="10.5" customHeight="1">
      <c r="A24" s="28" t="s">
        <v>65</v>
      </c>
      <c r="B24" s="69"/>
      <c r="C24" s="69"/>
      <c r="D24" s="30"/>
      <c r="E24" s="30"/>
      <c r="F24" s="30"/>
      <c r="G24" s="30"/>
      <c r="H24" s="30"/>
      <c r="I24" s="79">
        <f t="shared" si="0"/>
        <v>0</v>
      </c>
      <c r="J24" s="79"/>
      <c r="K24" s="80"/>
    </row>
    <row r="25" spans="1:11" ht="10.5" customHeight="1">
      <c r="A25" s="28" t="s">
        <v>66</v>
      </c>
      <c r="B25" s="69"/>
      <c r="C25" s="69"/>
      <c r="D25" s="30"/>
      <c r="E25" s="30"/>
      <c r="F25" s="30"/>
      <c r="G25" s="30"/>
      <c r="H25" s="30"/>
      <c r="I25" s="79">
        <f t="shared" si="0"/>
        <v>0</v>
      </c>
      <c r="J25" s="79"/>
      <c r="K25" s="80"/>
    </row>
    <row r="26" spans="1:11" ht="10.5" customHeight="1">
      <c r="A26" s="33" t="s">
        <v>67</v>
      </c>
      <c r="B26" s="69"/>
      <c r="C26" s="69"/>
      <c r="D26" s="30"/>
      <c r="E26" s="30"/>
      <c r="F26" s="30"/>
      <c r="G26" s="30"/>
      <c r="H26" s="30"/>
      <c r="I26" s="79">
        <f t="shared" si="0"/>
        <v>0</v>
      </c>
      <c r="J26" s="79"/>
      <c r="K26" s="80"/>
    </row>
    <row r="27" spans="1:11" ht="10.5" customHeight="1">
      <c r="A27" s="28" t="s">
        <v>37</v>
      </c>
      <c r="B27" s="69"/>
      <c r="C27" s="69"/>
      <c r="D27" s="30"/>
      <c r="E27" s="30"/>
      <c r="F27" s="30"/>
      <c r="G27" s="30"/>
      <c r="H27" s="30"/>
      <c r="I27" s="79">
        <f t="shared" si="0"/>
        <v>0</v>
      </c>
      <c r="J27" s="79"/>
      <c r="K27" s="80"/>
    </row>
    <row r="28" spans="1:11" ht="10.5" customHeight="1">
      <c r="A28" s="28" t="s">
        <v>38</v>
      </c>
      <c r="B28" s="69"/>
      <c r="C28" s="69"/>
      <c r="D28" s="30"/>
      <c r="E28" s="30"/>
      <c r="F28" s="30"/>
      <c r="G28" s="30"/>
      <c r="H28" s="30"/>
      <c r="I28" s="79">
        <f t="shared" si="0"/>
        <v>0</v>
      </c>
      <c r="J28" s="79"/>
      <c r="K28" s="80"/>
    </row>
    <row r="29" spans="1:11" ht="10.5" customHeight="1">
      <c r="A29" s="28" t="s">
        <v>39</v>
      </c>
      <c r="B29" s="69"/>
      <c r="C29" s="69"/>
      <c r="D29" s="30"/>
      <c r="E29" s="30"/>
      <c r="F29" s="30"/>
      <c r="G29" s="30"/>
      <c r="H29" s="30"/>
      <c r="I29" s="79">
        <f t="shared" si="0"/>
        <v>0</v>
      </c>
      <c r="J29" s="79"/>
      <c r="K29" s="80"/>
    </row>
    <row r="30" spans="1:11" ht="10.5" customHeight="1">
      <c r="A30" s="28" t="s">
        <v>40</v>
      </c>
      <c r="B30" s="69"/>
      <c r="C30" s="69"/>
      <c r="D30" s="30"/>
      <c r="E30" s="30"/>
      <c r="F30" s="30"/>
      <c r="G30" s="30"/>
      <c r="H30" s="30"/>
      <c r="I30" s="79">
        <f t="shared" si="0"/>
        <v>0</v>
      </c>
      <c r="J30" s="79"/>
      <c r="K30" s="80"/>
    </row>
    <row r="31" spans="1:11" ht="10.5" customHeight="1">
      <c r="A31" s="28" t="s">
        <v>41</v>
      </c>
      <c r="B31" s="69"/>
      <c r="C31" s="69"/>
      <c r="D31" s="30"/>
      <c r="E31" s="30"/>
      <c r="F31" s="30"/>
      <c r="G31" s="30"/>
      <c r="H31" s="30"/>
      <c r="I31" s="79">
        <f t="shared" si="0"/>
        <v>0</v>
      </c>
      <c r="J31" s="79"/>
      <c r="K31" s="80"/>
    </row>
    <row r="32" spans="1:11" ht="10.5" customHeight="1">
      <c r="A32" s="28" t="s">
        <v>42</v>
      </c>
      <c r="B32" s="69"/>
      <c r="C32" s="69"/>
      <c r="D32" s="30"/>
      <c r="E32" s="30"/>
      <c r="F32" s="30"/>
      <c r="G32" s="30"/>
      <c r="H32" s="30"/>
      <c r="I32" s="79">
        <f t="shared" si="0"/>
        <v>0</v>
      </c>
      <c r="J32" s="79"/>
      <c r="K32" s="80"/>
    </row>
    <row r="33" spans="1:11" ht="10.5" customHeight="1">
      <c r="A33" s="28" t="s">
        <v>68</v>
      </c>
      <c r="B33" s="69"/>
      <c r="C33" s="69"/>
      <c r="D33" s="30"/>
      <c r="E33" s="30"/>
      <c r="F33" s="30"/>
      <c r="G33" s="30"/>
      <c r="H33" s="30"/>
      <c r="I33" s="79">
        <f t="shared" si="0"/>
        <v>0</v>
      </c>
      <c r="J33" s="79"/>
      <c r="K33" s="80"/>
    </row>
    <row r="34" spans="1:11" ht="10.5" customHeight="1">
      <c r="A34" s="28" t="s">
        <v>69</v>
      </c>
      <c r="B34" s="70"/>
      <c r="C34" s="70"/>
      <c r="D34" s="34"/>
      <c r="E34" s="34"/>
      <c r="F34" s="30"/>
      <c r="G34" s="30"/>
      <c r="H34" s="30"/>
      <c r="I34" s="79">
        <f t="shared" si="0"/>
        <v>0</v>
      </c>
      <c r="J34" s="79"/>
      <c r="K34" s="80"/>
    </row>
    <row r="35" spans="1:11" ht="10.5" customHeight="1">
      <c r="A35" s="28" t="s">
        <v>70</v>
      </c>
      <c r="B35" s="69"/>
      <c r="C35" s="69"/>
      <c r="D35" s="30"/>
      <c r="E35" s="30"/>
      <c r="F35" s="30"/>
      <c r="G35" s="30"/>
      <c r="H35" s="30"/>
      <c r="I35" s="79">
        <f t="shared" si="0"/>
        <v>0</v>
      </c>
      <c r="J35" s="79"/>
      <c r="K35" s="80"/>
    </row>
    <row r="36" spans="1:11" ht="10.5" customHeight="1">
      <c r="A36" s="28" t="s">
        <v>71</v>
      </c>
      <c r="B36" s="69"/>
      <c r="C36" s="69"/>
      <c r="D36" s="30"/>
      <c r="E36" s="30"/>
      <c r="F36" s="30"/>
      <c r="G36" s="30"/>
      <c r="H36" s="30"/>
      <c r="I36" s="79">
        <f t="shared" si="0"/>
        <v>0</v>
      </c>
      <c r="J36" s="79"/>
      <c r="K36" s="80"/>
    </row>
    <row r="37" spans="1:11" ht="10.5" customHeight="1">
      <c r="A37" s="28" t="s">
        <v>72</v>
      </c>
      <c r="B37" s="69"/>
      <c r="C37" s="69"/>
      <c r="D37" s="30"/>
      <c r="E37" s="30"/>
      <c r="F37" s="30"/>
      <c r="G37" s="30"/>
      <c r="H37" s="30"/>
      <c r="I37" s="79">
        <f t="shared" si="0"/>
        <v>0</v>
      </c>
      <c r="J37" s="79"/>
      <c r="K37" s="80"/>
    </row>
    <row r="38" spans="1:11" ht="10.5" customHeight="1">
      <c r="A38" s="28" t="s">
        <v>73</v>
      </c>
      <c r="B38" s="69"/>
      <c r="C38" s="69"/>
      <c r="D38" s="30"/>
      <c r="E38" s="30"/>
      <c r="F38" s="30"/>
      <c r="G38" s="30"/>
      <c r="H38" s="30"/>
      <c r="I38" s="79">
        <f t="shared" si="0"/>
        <v>0</v>
      </c>
      <c r="J38" s="79"/>
      <c r="K38" s="80"/>
    </row>
    <row r="39" spans="1:11" ht="10.5" customHeight="1">
      <c r="A39" s="28" t="s">
        <v>74</v>
      </c>
      <c r="B39" s="69"/>
      <c r="C39" s="69"/>
      <c r="D39" s="30"/>
      <c r="E39" s="30"/>
      <c r="F39" s="30"/>
      <c r="G39" s="30"/>
      <c r="H39" s="30"/>
      <c r="I39" s="79">
        <f t="shared" si="0"/>
        <v>0</v>
      </c>
      <c r="J39" s="79"/>
      <c r="K39" s="80"/>
    </row>
    <row r="40" spans="1:11" ht="10.5" customHeight="1">
      <c r="A40" s="28" t="s">
        <v>75</v>
      </c>
      <c r="B40" s="69"/>
      <c r="C40" s="69"/>
      <c r="D40" s="30"/>
      <c r="E40" s="30"/>
      <c r="F40" s="30"/>
      <c r="G40" s="30"/>
      <c r="H40" s="30"/>
      <c r="I40" s="79">
        <f t="shared" si="0"/>
        <v>0</v>
      </c>
      <c r="J40" s="79"/>
      <c r="K40" s="80"/>
    </row>
    <row r="41" spans="1:11" ht="10.5" customHeight="1">
      <c r="A41" s="28" t="s">
        <v>76</v>
      </c>
      <c r="B41" s="69"/>
      <c r="C41" s="69"/>
      <c r="D41" s="30"/>
      <c r="E41" s="30"/>
      <c r="F41" s="30"/>
      <c r="G41" s="30"/>
      <c r="H41" s="30"/>
      <c r="I41" s="79">
        <f t="shared" si="0"/>
        <v>0</v>
      </c>
      <c r="J41" s="79"/>
      <c r="K41" s="80"/>
    </row>
    <row r="42" spans="1:11" ht="10.5" customHeight="1">
      <c r="A42" s="28" t="s">
        <v>77</v>
      </c>
      <c r="B42" s="69"/>
      <c r="C42" s="69"/>
      <c r="D42" s="30"/>
      <c r="E42" s="30"/>
      <c r="F42" s="30"/>
      <c r="G42" s="30"/>
      <c r="H42" s="30"/>
      <c r="I42" s="79">
        <f t="shared" si="0"/>
        <v>0</v>
      </c>
      <c r="J42" s="79"/>
      <c r="K42" s="80"/>
    </row>
    <row r="43" spans="1:11" ht="10.5" customHeight="1">
      <c r="A43" s="28" t="s">
        <v>78</v>
      </c>
      <c r="B43" s="69"/>
      <c r="C43" s="69"/>
      <c r="D43" s="30"/>
      <c r="E43" s="30"/>
      <c r="F43" s="30"/>
      <c r="G43" s="30"/>
      <c r="H43" s="30"/>
      <c r="I43" s="79">
        <f t="shared" si="0"/>
        <v>0</v>
      </c>
      <c r="J43" s="79"/>
      <c r="K43" s="80"/>
    </row>
    <row r="44" spans="1:11" ht="10.5" customHeight="1">
      <c r="A44" s="28" t="s">
        <v>79</v>
      </c>
      <c r="B44" s="69"/>
      <c r="C44" s="69"/>
      <c r="D44" s="30"/>
      <c r="E44" s="30"/>
      <c r="F44" s="30"/>
      <c r="G44" s="30"/>
      <c r="H44" s="30"/>
      <c r="I44" s="79">
        <f t="shared" si="0"/>
        <v>0</v>
      </c>
      <c r="J44" s="79"/>
      <c r="K44" s="80"/>
    </row>
    <row r="45" spans="1:11" ht="10.5" customHeight="1">
      <c r="A45" s="28" t="s">
        <v>80</v>
      </c>
      <c r="B45" s="69"/>
      <c r="C45" s="69"/>
      <c r="D45" s="30"/>
      <c r="E45" s="30"/>
      <c r="F45" s="30"/>
      <c r="G45" s="30"/>
      <c r="H45" s="30"/>
      <c r="I45" s="79">
        <f t="shared" si="0"/>
        <v>0</v>
      </c>
      <c r="J45" s="79"/>
      <c r="K45" s="80"/>
    </row>
    <row r="46" spans="1:11" ht="10.5" customHeight="1">
      <c r="A46" s="28" t="s">
        <v>81</v>
      </c>
      <c r="B46" s="69"/>
      <c r="C46" s="69"/>
      <c r="D46" s="30"/>
      <c r="E46" s="30"/>
      <c r="F46" s="30"/>
      <c r="G46" s="30"/>
      <c r="H46" s="30"/>
      <c r="I46" s="79">
        <f t="shared" si="0"/>
        <v>0</v>
      </c>
      <c r="J46" s="79"/>
      <c r="K46" s="80"/>
    </row>
    <row r="47" spans="1:11" ht="10.5" customHeight="1">
      <c r="A47" s="28" t="s">
        <v>82</v>
      </c>
      <c r="B47" s="69"/>
      <c r="C47" s="69"/>
      <c r="D47" s="30"/>
      <c r="E47" s="30"/>
      <c r="F47" s="30"/>
      <c r="G47" s="30"/>
      <c r="H47" s="30"/>
      <c r="I47" s="79">
        <f t="shared" si="0"/>
        <v>0</v>
      </c>
      <c r="J47" s="79"/>
      <c r="K47" s="80"/>
    </row>
    <row r="48" spans="1:11" ht="10.5" customHeight="1">
      <c r="A48" s="28" t="s">
        <v>83</v>
      </c>
      <c r="B48" s="69"/>
      <c r="C48" s="69"/>
      <c r="D48" s="30"/>
      <c r="E48" s="30"/>
      <c r="F48" s="30"/>
      <c r="G48" s="30"/>
      <c r="H48" s="30"/>
      <c r="I48" s="79">
        <f t="shared" si="0"/>
        <v>0</v>
      </c>
      <c r="J48" s="79"/>
      <c r="K48" s="80"/>
    </row>
    <row r="49" spans="1:11" ht="10.5" customHeight="1">
      <c r="A49" s="28" t="s">
        <v>84</v>
      </c>
      <c r="B49" s="69"/>
      <c r="C49" s="69"/>
      <c r="D49" s="30"/>
      <c r="E49" s="30"/>
      <c r="F49" s="30"/>
      <c r="G49" s="30"/>
      <c r="H49" s="30"/>
      <c r="I49" s="79">
        <f t="shared" si="0"/>
        <v>0</v>
      </c>
      <c r="J49" s="79"/>
      <c r="K49" s="80"/>
    </row>
    <row r="50" spans="1:11" ht="10.5" customHeight="1">
      <c r="A50" s="28" t="s">
        <v>85</v>
      </c>
      <c r="B50" s="69"/>
      <c r="C50" s="69"/>
      <c r="D50" s="30"/>
      <c r="E50" s="30"/>
      <c r="F50" s="30"/>
      <c r="G50" s="30"/>
      <c r="H50" s="30"/>
      <c r="I50" s="79">
        <f t="shared" si="0"/>
        <v>0</v>
      </c>
      <c r="J50" s="79"/>
      <c r="K50" s="80"/>
    </row>
    <row r="51" spans="1:11" ht="10.5" customHeight="1">
      <c r="A51" s="28" t="s">
        <v>86</v>
      </c>
      <c r="B51" s="69"/>
      <c r="C51" s="69"/>
      <c r="D51" s="30"/>
      <c r="E51" s="30"/>
      <c r="F51" s="30"/>
      <c r="G51" s="30"/>
      <c r="H51" s="30"/>
      <c r="I51" s="79">
        <f t="shared" si="0"/>
        <v>0</v>
      </c>
      <c r="J51" s="79"/>
      <c r="K51" s="80"/>
    </row>
    <row r="52" spans="1:11" ht="10.5" customHeight="1" thickBot="1">
      <c r="A52" s="83" t="s">
        <v>87</v>
      </c>
      <c r="B52" s="76"/>
      <c r="C52" s="76"/>
      <c r="D52" s="14"/>
      <c r="E52" s="14"/>
      <c r="F52" s="14"/>
      <c r="G52" s="14"/>
      <c r="H52" s="14"/>
      <c r="I52" s="81">
        <f t="shared" si="0"/>
        <v>0</v>
      </c>
      <c r="J52" s="81"/>
      <c r="K52" s="82"/>
    </row>
    <row r="53" spans="1:11" s="102" customFormat="1" ht="14.25" customHeight="1" thickBot="1">
      <c r="A53" s="96" t="s">
        <v>88</v>
      </c>
      <c r="B53" s="97"/>
      <c r="C53" s="97"/>
      <c r="D53" s="97"/>
      <c r="E53" s="97"/>
      <c r="F53" s="97"/>
      <c r="G53" s="98"/>
      <c r="H53" s="99">
        <f>SUM(H18:H52)</f>
        <v>0</v>
      </c>
      <c r="I53" s="100">
        <f>SUM(I18:I52)</f>
        <v>0</v>
      </c>
      <c r="J53" s="100">
        <f>SUM(J18:J52)</f>
        <v>0</v>
      </c>
      <c r="K53" s="101">
        <f>SUM(K18:K52)</f>
        <v>0</v>
      </c>
    </row>
    <row r="54" spans="1:11" ht="10.5" customHeight="1">
      <c r="A54" s="88" t="s">
        <v>89</v>
      </c>
      <c r="B54" s="89"/>
      <c r="C54" s="89"/>
      <c r="D54" s="89"/>
      <c r="E54" s="89"/>
      <c r="F54" s="47" t="str">
        <f>IF(Normalap!$F$16=1,"benzin","gázolaj")</f>
        <v>benzin</v>
      </c>
      <c r="G54" s="21"/>
      <c r="H54" s="21"/>
      <c r="I54" s="21"/>
      <c r="K54" s="45"/>
    </row>
    <row r="55" spans="1:11" ht="10.5" customHeight="1">
      <c r="A55" s="37" t="s">
        <v>90</v>
      </c>
      <c r="B55" s="31"/>
      <c r="C55" s="38"/>
      <c r="D55" s="31"/>
      <c r="E55" s="31"/>
      <c r="F55" s="95">
        <f>Normalap!$C$15</f>
        <v>359</v>
      </c>
      <c r="G55" s="84" t="s">
        <v>91</v>
      </c>
      <c r="H55" s="39"/>
      <c r="I55" s="42"/>
      <c r="J55" s="103">
        <f>I53</f>
        <v>0</v>
      </c>
      <c r="K55" s="45"/>
    </row>
    <row r="56" spans="1:11" ht="10.5" customHeight="1">
      <c r="A56" s="37" t="s">
        <v>92</v>
      </c>
      <c r="B56" s="31"/>
      <c r="C56" s="31"/>
      <c r="D56" s="31"/>
      <c r="E56" s="38"/>
      <c r="F56" s="95">
        <f>Normalap!$E$23</f>
        <v>11.4</v>
      </c>
      <c r="G56" s="84" t="s">
        <v>93</v>
      </c>
      <c r="H56" s="39"/>
      <c r="I56" s="42"/>
      <c r="J56" s="103">
        <f>H53*Normalap!$E$25</f>
        <v>0</v>
      </c>
      <c r="K56" s="45"/>
    </row>
    <row r="57" spans="1:11" ht="10.5" customHeight="1">
      <c r="A57" s="36" t="s">
        <v>94</v>
      </c>
      <c r="B57" s="87"/>
      <c r="C57" s="21"/>
      <c r="D57" s="21"/>
      <c r="E57" s="21"/>
      <c r="F57" s="90"/>
      <c r="G57" s="84" t="s">
        <v>122</v>
      </c>
      <c r="H57" s="39"/>
      <c r="I57" s="42"/>
      <c r="J57" s="104">
        <f>SUM(J55+J56)</f>
        <v>0</v>
      </c>
      <c r="K57" s="45"/>
    </row>
    <row r="58" spans="1:11" ht="10.5" customHeight="1">
      <c r="A58" s="92"/>
      <c r="B58" s="178" t="s">
        <v>95</v>
      </c>
      <c r="C58" s="178"/>
      <c r="D58" s="85"/>
      <c r="E58" s="84"/>
      <c r="F58" s="95" t="s">
        <v>96</v>
      </c>
      <c r="G58" s="105" t="s">
        <v>123</v>
      </c>
      <c r="H58" s="39"/>
      <c r="I58" s="42"/>
      <c r="J58" s="48">
        <f>J57+J53+K53</f>
        <v>0</v>
      </c>
      <c r="K58" s="45"/>
    </row>
    <row r="59" spans="1:11" ht="10.5" customHeight="1">
      <c r="A59" s="92"/>
      <c r="B59" s="169" t="s">
        <v>97</v>
      </c>
      <c r="C59" s="169"/>
      <c r="D59" s="85"/>
      <c r="E59" s="84"/>
      <c r="F59" s="95" t="s">
        <v>96</v>
      </c>
      <c r="G59" s="106" t="s">
        <v>124</v>
      </c>
      <c r="H59" s="93"/>
      <c r="I59" s="93"/>
      <c r="J59" s="49">
        <v>0</v>
      </c>
      <c r="K59" s="45"/>
    </row>
    <row r="60" spans="1:11" ht="10.5" customHeight="1">
      <c r="A60" s="91"/>
      <c r="B60" s="169" t="s">
        <v>98</v>
      </c>
      <c r="C60" s="169"/>
      <c r="D60" s="21"/>
      <c r="E60" s="30"/>
      <c r="F60" s="94" t="s">
        <v>96</v>
      </c>
      <c r="G60" s="29"/>
      <c r="H60" s="31"/>
      <c r="I60" s="38"/>
      <c r="J60" s="30"/>
      <c r="K60" s="45"/>
    </row>
    <row r="61" spans="1:11" ht="10.5" customHeight="1" thickBot="1">
      <c r="A61" s="86"/>
      <c r="B61" s="40"/>
      <c r="C61" s="40"/>
      <c r="D61" s="40"/>
      <c r="E61" s="40"/>
      <c r="F61" s="40"/>
      <c r="G61" s="86"/>
      <c r="H61" s="40"/>
      <c r="I61" s="40"/>
      <c r="J61" s="40"/>
      <c r="K61" s="41"/>
    </row>
    <row r="62" ht="12" thickBot="1"/>
    <row r="63" spans="6:9" ht="13.5" thickBot="1">
      <c r="F63" s="118" t="s">
        <v>102</v>
      </c>
      <c r="G63" s="119"/>
      <c r="H63" s="119"/>
      <c r="I63" s="120">
        <f>J58-J59</f>
        <v>0</v>
      </c>
    </row>
    <row r="65" spans="2:10" ht="11.25">
      <c r="B65" s="15" t="s">
        <v>103</v>
      </c>
      <c r="H65" s="50"/>
      <c r="I65" s="50"/>
      <c r="J65" s="50"/>
    </row>
    <row r="66" ht="11.25">
      <c r="I66" s="51" t="s">
        <v>104</v>
      </c>
    </row>
    <row r="68" spans="2:10" ht="11.25">
      <c r="B68" s="15" t="s">
        <v>105</v>
      </c>
      <c r="H68" s="50"/>
      <c r="I68" s="50"/>
      <c r="J68" s="50"/>
    </row>
    <row r="69" ht="11.25">
      <c r="I69" s="51" t="s">
        <v>104</v>
      </c>
    </row>
    <row r="70" ht="11.25">
      <c r="B70" s="15" t="s">
        <v>43</v>
      </c>
    </row>
  </sheetData>
  <sheetProtection/>
  <protectedRanges>
    <protectedRange sqref="J55:J57" name="Tartom?ny1_1"/>
  </protectedRanges>
  <mergeCells count="8">
    <mergeCell ref="B59:C59"/>
    <mergeCell ref="B60:C60"/>
    <mergeCell ref="A2:K2"/>
    <mergeCell ref="A3:K3"/>
    <mergeCell ref="H10:I10"/>
    <mergeCell ref="A13:C13"/>
    <mergeCell ref="D15:F15"/>
    <mergeCell ref="B58:C58"/>
  </mergeCells>
  <printOptions/>
  <pageMargins left="0.46" right="0.75" top="0.47" bottom="1" header="0.5" footer="0.5"/>
  <pageSetup horizontalDpi="300" verticalDpi="3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5">
      <selection activeCell="B18" sqref="B18:H47"/>
    </sheetView>
  </sheetViews>
  <sheetFormatPr defaultColWidth="9.00390625" defaultRowHeight="12.75"/>
  <cols>
    <col min="1" max="1" width="4.375" style="15" customWidth="1"/>
    <col min="2" max="2" width="7.00390625" style="15" customWidth="1"/>
    <col min="3" max="3" width="6.25390625" style="15" customWidth="1"/>
    <col min="4" max="6" width="9.25390625" style="15" customWidth="1"/>
    <col min="7" max="7" width="10.75390625" style="15" customWidth="1"/>
    <col min="8" max="8" width="8.00390625" style="15" customWidth="1"/>
    <col min="9" max="9" width="10.625" style="15" customWidth="1"/>
    <col min="10" max="10" width="9.625" style="21" bestFit="1" customWidth="1"/>
    <col min="11" max="11" width="9.125" style="21" customWidth="1"/>
    <col min="12" max="16384" width="9.125" style="15" customWidth="1"/>
  </cols>
  <sheetData>
    <row r="1" spans="9:11" ht="17.25" customHeight="1">
      <c r="I1" s="15" t="s">
        <v>106</v>
      </c>
      <c r="K1" s="117" t="s">
        <v>142</v>
      </c>
    </row>
    <row r="2" spans="1:11" ht="11.25">
      <c r="A2" s="170" t="s">
        <v>30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1.25">
      <c r="A3" s="171" t="s">
        <v>130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5" spans="1:7" ht="11.25">
      <c r="A5" s="15" t="s">
        <v>99</v>
      </c>
      <c r="G5" s="15" t="s">
        <v>100</v>
      </c>
    </row>
    <row r="6" spans="1:8" ht="15" customHeight="1">
      <c r="A6" s="15" t="s">
        <v>31</v>
      </c>
      <c r="B6" s="15" t="str">
        <f>Törzsadatok!$B$6</f>
        <v>Bereczki Judit Edina</v>
      </c>
      <c r="G6" s="15" t="s">
        <v>31</v>
      </c>
      <c r="H6" s="15">
        <f>Törzsadatok!$B$14</f>
        <v>0</v>
      </c>
    </row>
    <row r="7" spans="1:8" ht="15" customHeight="1">
      <c r="A7" s="15" t="s">
        <v>32</v>
      </c>
      <c r="B7" s="15">
        <f>Törzsadatok!$B$7</f>
        <v>0</v>
      </c>
      <c r="G7" s="15" t="s">
        <v>33</v>
      </c>
      <c r="H7" s="15">
        <f>Törzsadatok!$B$15</f>
        <v>0</v>
      </c>
    </row>
    <row r="8" spans="1:10" ht="15" customHeight="1">
      <c r="A8" s="15" t="s">
        <v>34</v>
      </c>
      <c r="C8" s="15">
        <f>Törzsadatok!$B$8</f>
        <v>0</v>
      </c>
      <c r="G8" s="15" t="s">
        <v>127</v>
      </c>
      <c r="H8" s="15">
        <f>Törzsadatok!$B$16</f>
        <v>0</v>
      </c>
      <c r="I8" s="55">
        <f>Törzsadatok!$B$17</f>
        <v>28316</v>
      </c>
      <c r="J8" s="55"/>
    </row>
    <row r="9" spans="7:8" ht="15" customHeight="1">
      <c r="G9" s="15" t="s">
        <v>101</v>
      </c>
      <c r="H9" s="15" t="str">
        <f>Törzsadatok!$B$18</f>
        <v>Öreg Lámáné</v>
      </c>
    </row>
    <row r="10" spans="7:9" ht="15" customHeight="1">
      <c r="G10" s="15" t="s">
        <v>128</v>
      </c>
      <c r="H10" s="171">
        <f>Törzsadatok!$B$19</f>
        <v>0</v>
      </c>
      <c r="I10" s="171"/>
    </row>
    <row r="11" spans="2:3" ht="11.25">
      <c r="B11" s="15" t="s">
        <v>125</v>
      </c>
      <c r="C11" s="15">
        <f>Törzsadatok!$F$7</f>
        <v>2015</v>
      </c>
    </row>
    <row r="12" ht="12" thickBot="1"/>
    <row r="13" spans="1:11" ht="13.5" customHeight="1" thickBot="1">
      <c r="A13" s="172" t="s">
        <v>131</v>
      </c>
      <c r="B13" s="173"/>
      <c r="C13" s="174"/>
      <c r="D13" s="13">
        <f>Normalap!$E$19</f>
        <v>0</v>
      </c>
      <c r="E13" s="72"/>
      <c r="F13" s="73"/>
      <c r="G13" s="74" t="s">
        <v>44</v>
      </c>
      <c r="H13" s="12" t="str">
        <f>Normalap!$C$19</f>
        <v>Toyota Co.V.</v>
      </c>
      <c r="I13" s="35"/>
      <c r="J13" s="12"/>
      <c r="K13" s="75"/>
    </row>
    <row r="14" spans="1:11" ht="12" hidden="1" thickBot="1">
      <c r="A14" s="71"/>
      <c r="B14" s="46"/>
      <c r="C14" s="46"/>
      <c r="D14" s="46"/>
      <c r="E14" s="46"/>
      <c r="F14" s="64"/>
      <c r="G14" s="56"/>
      <c r="H14" s="56"/>
      <c r="I14" s="63"/>
      <c r="J14" s="65"/>
      <c r="K14" s="45"/>
    </row>
    <row r="15" spans="1:11" s="21" customFormat="1" ht="12.75" customHeight="1" thickBot="1">
      <c r="A15" s="16" t="s">
        <v>45</v>
      </c>
      <c r="B15" s="16" t="s">
        <v>46</v>
      </c>
      <c r="C15" s="60" t="s">
        <v>35</v>
      </c>
      <c r="D15" s="175" t="s">
        <v>36</v>
      </c>
      <c r="E15" s="176"/>
      <c r="F15" s="177"/>
      <c r="G15" s="61" t="s">
        <v>47</v>
      </c>
      <c r="H15" s="18" t="s">
        <v>48</v>
      </c>
      <c r="I15" s="20" t="s">
        <v>47</v>
      </c>
      <c r="J15" s="67" t="s">
        <v>49</v>
      </c>
      <c r="K15" s="43" t="s">
        <v>50</v>
      </c>
    </row>
    <row r="16" spans="1:11" s="21" customFormat="1" ht="10.5" customHeight="1">
      <c r="A16" s="18" t="s">
        <v>51</v>
      </c>
      <c r="B16" s="18"/>
      <c r="C16" s="18"/>
      <c r="D16" s="18" t="s">
        <v>119</v>
      </c>
      <c r="E16" s="18" t="s">
        <v>120</v>
      </c>
      <c r="F16" s="18" t="s">
        <v>121</v>
      </c>
      <c r="G16" s="17" t="s">
        <v>52</v>
      </c>
      <c r="H16" s="18" t="s">
        <v>132</v>
      </c>
      <c r="I16" s="20" t="s">
        <v>52</v>
      </c>
      <c r="J16" s="19" t="s">
        <v>53</v>
      </c>
      <c r="K16" s="43" t="s">
        <v>54</v>
      </c>
    </row>
    <row r="17" spans="1:11" ht="10.5" customHeight="1" thickBot="1">
      <c r="A17" s="22"/>
      <c r="B17" s="23"/>
      <c r="C17" s="23"/>
      <c r="D17" s="23"/>
      <c r="E17" s="23"/>
      <c r="F17" s="23"/>
      <c r="G17" s="24"/>
      <c r="H17" s="25" t="s">
        <v>133</v>
      </c>
      <c r="I17" s="27" t="s">
        <v>55</v>
      </c>
      <c r="J17" s="26" t="s">
        <v>56</v>
      </c>
      <c r="K17" s="44" t="s">
        <v>57</v>
      </c>
    </row>
    <row r="18" spans="1:11" ht="10.5" customHeight="1">
      <c r="A18" s="66" t="s">
        <v>58</v>
      </c>
      <c r="B18" s="68"/>
      <c r="C18" s="68"/>
      <c r="D18" s="62"/>
      <c r="E18" s="62"/>
      <c r="F18" s="63"/>
      <c r="G18" s="63"/>
      <c r="H18" s="63"/>
      <c r="I18" s="77">
        <f>$F$55*H18*$F$56/100</f>
        <v>0</v>
      </c>
      <c r="J18" s="77"/>
      <c r="K18" s="78"/>
    </row>
    <row r="19" spans="1:11" ht="10.5" customHeight="1">
      <c r="A19" s="28" t="s">
        <v>60</v>
      </c>
      <c r="B19" s="69"/>
      <c r="C19" s="69"/>
      <c r="D19" s="32"/>
      <c r="E19" s="32"/>
      <c r="F19" s="30"/>
      <c r="G19" s="30"/>
      <c r="H19" s="30"/>
      <c r="I19" s="79">
        <f aca="true" t="shared" si="0" ref="I19:I52">$F$55*H19*$F$56/100</f>
        <v>0</v>
      </c>
      <c r="J19" s="79"/>
      <c r="K19" s="80"/>
    </row>
    <row r="20" spans="1:11" ht="10.5" customHeight="1">
      <c r="A20" s="28" t="s">
        <v>61</v>
      </c>
      <c r="B20" s="69"/>
      <c r="C20" s="69"/>
      <c r="D20" s="32"/>
      <c r="E20" s="32"/>
      <c r="F20" s="30"/>
      <c r="G20" s="30"/>
      <c r="H20" s="30"/>
      <c r="I20" s="79">
        <f t="shared" si="0"/>
        <v>0</v>
      </c>
      <c r="J20" s="79"/>
      <c r="K20" s="80"/>
    </row>
    <row r="21" spans="1:11" ht="10.5" customHeight="1">
      <c r="A21" s="28" t="s">
        <v>62</v>
      </c>
      <c r="B21" s="69"/>
      <c r="C21" s="69"/>
      <c r="D21" s="32"/>
      <c r="E21" s="32"/>
      <c r="F21" s="30"/>
      <c r="G21" s="30"/>
      <c r="H21" s="30"/>
      <c r="I21" s="79">
        <f t="shared" si="0"/>
        <v>0</v>
      </c>
      <c r="J21" s="79"/>
      <c r="K21" s="80"/>
    </row>
    <row r="22" spans="1:11" ht="10.5" customHeight="1">
      <c r="A22" s="28" t="s">
        <v>63</v>
      </c>
      <c r="B22" s="69"/>
      <c r="C22" s="69"/>
      <c r="D22" s="30"/>
      <c r="E22" s="30"/>
      <c r="F22" s="30"/>
      <c r="G22" s="30"/>
      <c r="H22" s="30"/>
      <c r="I22" s="79">
        <f t="shared" si="0"/>
        <v>0</v>
      </c>
      <c r="J22" s="79"/>
      <c r="K22" s="80"/>
    </row>
    <row r="23" spans="1:11" ht="10.5" customHeight="1">
      <c r="A23" s="28" t="s">
        <v>64</v>
      </c>
      <c r="B23" s="69"/>
      <c r="C23" s="69"/>
      <c r="D23" s="30"/>
      <c r="E23" s="30"/>
      <c r="F23" s="30"/>
      <c r="G23" s="30"/>
      <c r="H23" s="30"/>
      <c r="I23" s="79">
        <f t="shared" si="0"/>
        <v>0</v>
      </c>
      <c r="J23" s="79"/>
      <c r="K23" s="80"/>
    </row>
    <row r="24" spans="1:11" ht="10.5" customHeight="1">
      <c r="A24" s="28" t="s">
        <v>65</v>
      </c>
      <c r="B24" s="69"/>
      <c r="C24" s="69"/>
      <c r="D24" s="30"/>
      <c r="E24" s="30"/>
      <c r="F24" s="30"/>
      <c r="G24" s="30"/>
      <c r="H24" s="30"/>
      <c r="I24" s="79">
        <f t="shared" si="0"/>
        <v>0</v>
      </c>
      <c r="J24" s="79"/>
      <c r="K24" s="80"/>
    </row>
    <row r="25" spans="1:11" ht="10.5" customHeight="1">
      <c r="A25" s="28" t="s">
        <v>66</v>
      </c>
      <c r="B25" s="69"/>
      <c r="C25" s="69"/>
      <c r="D25" s="30"/>
      <c r="E25" s="30"/>
      <c r="F25" s="30"/>
      <c r="G25" s="30"/>
      <c r="H25" s="30"/>
      <c r="I25" s="79">
        <f t="shared" si="0"/>
        <v>0</v>
      </c>
      <c r="J25" s="79"/>
      <c r="K25" s="80"/>
    </row>
    <row r="26" spans="1:11" ht="10.5" customHeight="1">
      <c r="A26" s="33" t="s">
        <v>67</v>
      </c>
      <c r="B26" s="69"/>
      <c r="C26" s="69"/>
      <c r="D26" s="30"/>
      <c r="E26" s="30"/>
      <c r="F26" s="30"/>
      <c r="G26" s="30"/>
      <c r="H26" s="30"/>
      <c r="I26" s="79">
        <f t="shared" si="0"/>
        <v>0</v>
      </c>
      <c r="J26" s="79"/>
      <c r="K26" s="80"/>
    </row>
    <row r="27" spans="1:11" ht="10.5" customHeight="1">
      <c r="A27" s="28" t="s">
        <v>37</v>
      </c>
      <c r="B27" s="69"/>
      <c r="C27" s="69"/>
      <c r="D27" s="30"/>
      <c r="E27" s="30"/>
      <c r="F27" s="30"/>
      <c r="G27" s="30"/>
      <c r="H27" s="30"/>
      <c r="I27" s="79">
        <f t="shared" si="0"/>
        <v>0</v>
      </c>
      <c r="J27" s="79"/>
      <c r="K27" s="80"/>
    </row>
    <row r="28" spans="1:11" ht="10.5" customHeight="1">
      <c r="A28" s="28" t="s">
        <v>38</v>
      </c>
      <c r="B28" s="69"/>
      <c r="C28" s="69"/>
      <c r="D28" s="30"/>
      <c r="E28" s="30"/>
      <c r="F28" s="30"/>
      <c r="G28" s="30"/>
      <c r="H28" s="30"/>
      <c r="I28" s="79">
        <f t="shared" si="0"/>
        <v>0</v>
      </c>
      <c r="J28" s="79"/>
      <c r="K28" s="80"/>
    </row>
    <row r="29" spans="1:11" ht="10.5" customHeight="1">
      <c r="A29" s="28" t="s">
        <v>39</v>
      </c>
      <c r="B29" s="69"/>
      <c r="C29" s="69"/>
      <c r="D29" s="30"/>
      <c r="E29" s="30"/>
      <c r="F29" s="30"/>
      <c r="G29" s="30"/>
      <c r="H29" s="30"/>
      <c r="I29" s="79">
        <f t="shared" si="0"/>
        <v>0</v>
      </c>
      <c r="J29" s="79"/>
      <c r="K29" s="80"/>
    </row>
    <row r="30" spans="1:11" ht="10.5" customHeight="1">
      <c r="A30" s="28" t="s">
        <v>40</v>
      </c>
      <c r="B30" s="69"/>
      <c r="C30" s="69"/>
      <c r="D30" s="30"/>
      <c r="E30" s="30"/>
      <c r="F30" s="30"/>
      <c r="G30" s="30"/>
      <c r="H30" s="30"/>
      <c r="I30" s="79">
        <f t="shared" si="0"/>
        <v>0</v>
      </c>
      <c r="J30" s="79"/>
      <c r="K30" s="80"/>
    </row>
    <row r="31" spans="1:11" ht="10.5" customHeight="1">
      <c r="A31" s="28" t="s">
        <v>41</v>
      </c>
      <c r="B31" s="69"/>
      <c r="C31" s="69"/>
      <c r="D31" s="30"/>
      <c r="E31" s="30"/>
      <c r="F31" s="30"/>
      <c r="G31" s="30"/>
      <c r="H31" s="30"/>
      <c r="I31" s="79">
        <f t="shared" si="0"/>
        <v>0</v>
      </c>
      <c r="J31" s="79"/>
      <c r="K31" s="80"/>
    </row>
    <row r="32" spans="1:11" ht="10.5" customHeight="1">
      <c r="A32" s="28" t="s">
        <v>42</v>
      </c>
      <c r="B32" s="69"/>
      <c r="C32" s="69"/>
      <c r="D32" s="30"/>
      <c r="E32" s="30"/>
      <c r="F32" s="30"/>
      <c r="G32" s="30"/>
      <c r="H32" s="30"/>
      <c r="I32" s="79">
        <f t="shared" si="0"/>
        <v>0</v>
      </c>
      <c r="J32" s="79"/>
      <c r="K32" s="80"/>
    </row>
    <row r="33" spans="1:11" ht="10.5" customHeight="1">
      <c r="A33" s="28" t="s">
        <v>68</v>
      </c>
      <c r="B33" s="69"/>
      <c r="C33" s="69"/>
      <c r="D33" s="30"/>
      <c r="E33" s="30"/>
      <c r="F33" s="30"/>
      <c r="G33" s="30"/>
      <c r="H33" s="30"/>
      <c r="I33" s="79">
        <f t="shared" si="0"/>
        <v>0</v>
      </c>
      <c r="J33" s="79"/>
      <c r="K33" s="80"/>
    </row>
    <row r="34" spans="1:11" ht="10.5" customHeight="1">
      <c r="A34" s="28" t="s">
        <v>69</v>
      </c>
      <c r="B34" s="70"/>
      <c r="C34" s="70"/>
      <c r="D34" s="34"/>
      <c r="E34" s="34"/>
      <c r="F34" s="30"/>
      <c r="G34" s="30"/>
      <c r="H34" s="30"/>
      <c r="I34" s="79">
        <f t="shared" si="0"/>
        <v>0</v>
      </c>
      <c r="J34" s="79"/>
      <c r="K34" s="80"/>
    </row>
    <row r="35" spans="1:11" ht="10.5" customHeight="1">
      <c r="A35" s="28" t="s">
        <v>70</v>
      </c>
      <c r="B35" s="69"/>
      <c r="C35" s="69"/>
      <c r="D35" s="30"/>
      <c r="E35" s="30"/>
      <c r="F35" s="30"/>
      <c r="G35" s="30"/>
      <c r="H35" s="30"/>
      <c r="I35" s="79">
        <f t="shared" si="0"/>
        <v>0</v>
      </c>
      <c r="J35" s="79"/>
      <c r="K35" s="80"/>
    </row>
    <row r="36" spans="1:11" ht="10.5" customHeight="1">
      <c r="A36" s="28" t="s">
        <v>71</v>
      </c>
      <c r="B36" s="69"/>
      <c r="C36" s="69"/>
      <c r="D36" s="30"/>
      <c r="E36" s="30"/>
      <c r="F36" s="30"/>
      <c r="G36" s="30"/>
      <c r="H36" s="30"/>
      <c r="I36" s="79">
        <f t="shared" si="0"/>
        <v>0</v>
      </c>
      <c r="J36" s="79"/>
      <c r="K36" s="80"/>
    </row>
    <row r="37" spans="1:11" ht="10.5" customHeight="1">
      <c r="A37" s="28" t="s">
        <v>72</v>
      </c>
      <c r="B37" s="69"/>
      <c r="C37" s="69"/>
      <c r="D37" s="30"/>
      <c r="E37" s="30"/>
      <c r="F37" s="30"/>
      <c r="G37" s="30"/>
      <c r="H37" s="30"/>
      <c r="I37" s="79">
        <f t="shared" si="0"/>
        <v>0</v>
      </c>
      <c r="J37" s="79"/>
      <c r="K37" s="80"/>
    </row>
    <row r="38" spans="1:11" ht="10.5" customHeight="1">
      <c r="A38" s="28" t="s">
        <v>73</v>
      </c>
      <c r="B38" s="69"/>
      <c r="C38" s="69"/>
      <c r="D38" s="30"/>
      <c r="E38" s="30"/>
      <c r="F38" s="30"/>
      <c r="G38" s="30"/>
      <c r="H38" s="30"/>
      <c r="I38" s="79">
        <f t="shared" si="0"/>
        <v>0</v>
      </c>
      <c r="J38" s="79"/>
      <c r="K38" s="80"/>
    </row>
    <row r="39" spans="1:11" ht="10.5" customHeight="1">
      <c r="A39" s="28" t="s">
        <v>74</v>
      </c>
      <c r="B39" s="69"/>
      <c r="C39" s="69"/>
      <c r="D39" s="30"/>
      <c r="E39" s="30"/>
      <c r="F39" s="30"/>
      <c r="G39" s="30"/>
      <c r="H39" s="30"/>
      <c r="I39" s="79">
        <f t="shared" si="0"/>
        <v>0</v>
      </c>
      <c r="J39" s="79"/>
      <c r="K39" s="80"/>
    </row>
    <row r="40" spans="1:11" ht="10.5" customHeight="1">
      <c r="A40" s="28" t="s">
        <v>75</v>
      </c>
      <c r="B40" s="69"/>
      <c r="C40" s="69"/>
      <c r="D40" s="30"/>
      <c r="E40" s="30"/>
      <c r="F40" s="30"/>
      <c r="G40" s="30"/>
      <c r="H40" s="30"/>
      <c r="I40" s="79">
        <f t="shared" si="0"/>
        <v>0</v>
      </c>
      <c r="J40" s="79"/>
      <c r="K40" s="80"/>
    </row>
    <row r="41" spans="1:11" ht="10.5" customHeight="1">
      <c r="A41" s="28" t="s">
        <v>76</v>
      </c>
      <c r="B41" s="69"/>
      <c r="C41" s="69"/>
      <c r="D41" s="30"/>
      <c r="E41" s="30"/>
      <c r="F41" s="30"/>
      <c r="G41" s="30"/>
      <c r="H41" s="30"/>
      <c r="I41" s="79">
        <f t="shared" si="0"/>
        <v>0</v>
      </c>
      <c r="J41" s="79"/>
      <c r="K41" s="80"/>
    </row>
    <row r="42" spans="1:11" ht="10.5" customHeight="1">
      <c r="A42" s="28" t="s">
        <v>77</v>
      </c>
      <c r="B42" s="69"/>
      <c r="C42" s="69"/>
      <c r="D42" s="30"/>
      <c r="E42" s="30"/>
      <c r="F42" s="30"/>
      <c r="G42" s="30"/>
      <c r="H42" s="30"/>
      <c r="I42" s="79">
        <f t="shared" si="0"/>
        <v>0</v>
      </c>
      <c r="J42" s="79"/>
      <c r="K42" s="80"/>
    </row>
    <row r="43" spans="1:11" ht="10.5" customHeight="1">
      <c r="A43" s="28" t="s">
        <v>78</v>
      </c>
      <c r="B43" s="69"/>
      <c r="C43" s="69"/>
      <c r="D43" s="30"/>
      <c r="E43" s="30"/>
      <c r="F43" s="30"/>
      <c r="G43" s="30"/>
      <c r="H43" s="30"/>
      <c r="I43" s="79">
        <f t="shared" si="0"/>
        <v>0</v>
      </c>
      <c r="J43" s="79"/>
      <c r="K43" s="80"/>
    </row>
    <row r="44" spans="1:11" ht="10.5" customHeight="1">
      <c r="A44" s="28" t="s">
        <v>79</v>
      </c>
      <c r="B44" s="69"/>
      <c r="C44" s="69"/>
      <c r="D44" s="30"/>
      <c r="E44" s="30"/>
      <c r="F44" s="30"/>
      <c r="G44" s="30"/>
      <c r="H44" s="30"/>
      <c r="I44" s="79">
        <f t="shared" si="0"/>
        <v>0</v>
      </c>
      <c r="J44" s="79"/>
      <c r="K44" s="80"/>
    </row>
    <row r="45" spans="1:11" ht="10.5" customHeight="1">
      <c r="A45" s="28" t="s">
        <v>80</v>
      </c>
      <c r="B45" s="69"/>
      <c r="C45" s="69"/>
      <c r="D45" s="30"/>
      <c r="E45" s="30"/>
      <c r="F45" s="30"/>
      <c r="G45" s="30"/>
      <c r="H45" s="30"/>
      <c r="I45" s="79">
        <f t="shared" si="0"/>
        <v>0</v>
      </c>
      <c r="J45" s="79"/>
      <c r="K45" s="80"/>
    </row>
    <row r="46" spans="1:11" ht="10.5" customHeight="1">
      <c r="A46" s="28" t="s">
        <v>81</v>
      </c>
      <c r="B46" s="69"/>
      <c r="C46" s="69"/>
      <c r="D46" s="30"/>
      <c r="E46" s="30"/>
      <c r="F46" s="30"/>
      <c r="G46" s="30"/>
      <c r="H46" s="30"/>
      <c r="I46" s="79">
        <f t="shared" si="0"/>
        <v>0</v>
      </c>
      <c r="J46" s="79"/>
      <c r="K46" s="80"/>
    </row>
    <row r="47" spans="1:11" ht="10.5" customHeight="1">
      <c r="A47" s="28" t="s">
        <v>82</v>
      </c>
      <c r="B47" s="69"/>
      <c r="C47" s="69"/>
      <c r="D47" s="30"/>
      <c r="E47" s="30"/>
      <c r="F47" s="30"/>
      <c r="G47" s="30"/>
      <c r="H47" s="30"/>
      <c r="I47" s="79">
        <f t="shared" si="0"/>
        <v>0</v>
      </c>
      <c r="J47" s="79"/>
      <c r="K47" s="80"/>
    </row>
    <row r="48" spans="1:11" ht="10.5" customHeight="1">
      <c r="A48" s="28" t="s">
        <v>83</v>
      </c>
      <c r="B48" s="69"/>
      <c r="C48" s="69"/>
      <c r="D48" s="30"/>
      <c r="E48" s="30"/>
      <c r="F48" s="30"/>
      <c r="G48" s="30"/>
      <c r="H48" s="30"/>
      <c r="I48" s="79">
        <f t="shared" si="0"/>
        <v>0</v>
      </c>
      <c r="J48" s="79"/>
      <c r="K48" s="80"/>
    </row>
    <row r="49" spans="1:11" ht="10.5" customHeight="1">
      <c r="A49" s="28" t="s">
        <v>84</v>
      </c>
      <c r="B49" s="69"/>
      <c r="C49" s="69"/>
      <c r="D49" s="30"/>
      <c r="E49" s="30"/>
      <c r="F49" s="30"/>
      <c r="G49" s="30"/>
      <c r="H49" s="30"/>
      <c r="I49" s="79">
        <f t="shared" si="0"/>
        <v>0</v>
      </c>
      <c r="J49" s="79"/>
      <c r="K49" s="80"/>
    </row>
    <row r="50" spans="1:11" ht="10.5" customHeight="1">
      <c r="A50" s="28" t="s">
        <v>85</v>
      </c>
      <c r="B50" s="69"/>
      <c r="C50" s="69"/>
      <c r="D50" s="30"/>
      <c r="E50" s="30"/>
      <c r="F50" s="30"/>
      <c r="G50" s="30"/>
      <c r="H50" s="30"/>
      <c r="I50" s="79">
        <f t="shared" si="0"/>
        <v>0</v>
      </c>
      <c r="J50" s="79"/>
      <c r="K50" s="80"/>
    </row>
    <row r="51" spans="1:11" ht="10.5" customHeight="1">
      <c r="A51" s="28" t="s">
        <v>86</v>
      </c>
      <c r="B51" s="69"/>
      <c r="C51" s="69"/>
      <c r="D51" s="30"/>
      <c r="E51" s="30"/>
      <c r="F51" s="30"/>
      <c r="G51" s="30"/>
      <c r="H51" s="30"/>
      <c r="I51" s="79">
        <f t="shared" si="0"/>
        <v>0</v>
      </c>
      <c r="J51" s="79"/>
      <c r="K51" s="80"/>
    </row>
    <row r="52" spans="1:11" ht="10.5" customHeight="1" thickBot="1">
      <c r="A52" s="83" t="s">
        <v>87</v>
      </c>
      <c r="B52" s="76"/>
      <c r="C52" s="76"/>
      <c r="D52" s="14"/>
      <c r="E52" s="14"/>
      <c r="F52" s="14"/>
      <c r="G52" s="14"/>
      <c r="H52" s="14"/>
      <c r="I52" s="81">
        <f t="shared" si="0"/>
        <v>0</v>
      </c>
      <c r="J52" s="81"/>
      <c r="K52" s="82"/>
    </row>
    <row r="53" spans="1:11" s="102" customFormat="1" ht="14.25" customHeight="1" thickBot="1">
      <c r="A53" s="96" t="s">
        <v>88</v>
      </c>
      <c r="B53" s="97"/>
      <c r="C53" s="97"/>
      <c r="D53" s="97"/>
      <c r="E53" s="97"/>
      <c r="F53" s="97"/>
      <c r="G53" s="98"/>
      <c r="H53" s="99">
        <f>SUM(H18:H52)</f>
        <v>0</v>
      </c>
      <c r="I53" s="100">
        <f>SUM(I18:I52)</f>
        <v>0</v>
      </c>
      <c r="J53" s="100">
        <f>SUM(J18:J52)</f>
        <v>0</v>
      </c>
      <c r="K53" s="101">
        <f>SUM(K18:K52)</f>
        <v>0</v>
      </c>
    </row>
    <row r="54" spans="1:11" ht="10.5" customHeight="1">
      <c r="A54" s="88" t="s">
        <v>89</v>
      </c>
      <c r="B54" s="89"/>
      <c r="C54" s="89"/>
      <c r="D54" s="89"/>
      <c r="E54" s="89"/>
      <c r="F54" s="47" t="str">
        <f>IF(Normalap!$F$16=1,"benzin","gázolaj")</f>
        <v>benzin</v>
      </c>
      <c r="G54" s="21"/>
      <c r="H54" s="21"/>
      <c r="I54" s="21"/>
      <c r="K54" s="45"/>
    </row>
    <row r="55" spans="1:11" ht="10.5" customHeight="1">
      <c r="A55" s="37" t="s">
        <v>90</v>
      </c>
      <c r="B55" s="31"/>
      <c r="C55" s="38"/>
      <c r="D55" s="31"/>
      <c r="E55" s="31"/>
      <c r="F55" s="95">
        <f>Normalap!$C$16</f>
        <v>349</v>
      </c>
      <c r="G55" s="84" t="s">
        <v>91</v>
      </c>
      <c r="H55" s="39"/>
      <c r="I55" s="42"/>
      <c r="J55" s="103">
        <f>I53</f>
        <v>0</v>
      </c>
      <c r="K55" s="45"/>
    </row>
    <row r="56" spans="1:11" ht="10.5" customHeight="1">
      <c r="A56" s="37" t="s">
        <v>92</v>
      </c>
      <c r="B56" s="31"/>
      <c r="C56" s="31"/>
      <c r="D56" s="31"/>
      <c r="E56" s="38"/>
      <c r="F56" s="95">
        <f>Normalap!$E$23</f>
        <v>11.4</v>
      </c>
      <c r="G56" s="84" t="s">
        <v>93</v>
      </c>
      <c r="H56" s="39"/>
      <c r="I56" s="42"/>
      <c r="J56" s="103">
        <f>H53*Normalap!$E$25</f>
        <v>0</v>
      </c>
      <c r="K56" s="45"/>
    </row>
    <row r="57" spans="1:11" ht="10.5" customHeight="1">
      <c r="A57" s="36" t="s">
        <v>94</v>
      </c>
      <c r="B57" s="87"/>
      <c r="C57" s="21"/>
      <c r="D57" s="21"/>
      <c r="E57" s="21"/>
      <c r="F57" s="90"/>
      <c r="G57" s="84" t="s">
        <v>122</v>
      </c>
      <c r="H57" s="39"/>
      <c r="I57" s="42"/>
      <c r="J57" s="104">
        <f>SUM(J55+J56)</f>
        <v>0</v>
      </c>
      <c r="K57" s="45"/>
    </row>
    <row r="58" spans="1:11" ht="10.5" customHeight="1">
      <c r="A58" s="92"/>
      <c r="B58" s="178" t="s">
        <v>95</v>
      </c>
      <c r="C58" s="178"/>
      <c r="D58" s="85"/>
      <c r="E58" s="84"/>
      <c r="F58" s="95" t="s">
        <v>96</v>
      </c>
      <c r="G58" s="105" t="s">
        <v>123</v>
      </c>
      <c r="H58" s="39"/>
      <c r="I58" s="42"/>
      <c r="J58" s="48">
        <f>J57+J53+K53</f>
        <v>0</v>
      </c>
      <c r="K58" s="45"/>
    </row>
    <row r="59" spans="1:11" ht="10.5" customHeight="1">
      <c r="A59" s="92"/>
      <c r="B59" s="169" t="s">
        <v>97</v>
      </c>
      <c r="C59" s="169"/>
      <c r="D59" s="85"/>
      <c r="E59" s="84"/>
      <c r="F59" s="95" t="s">
        <v>96</v>
      </c>
      <c r="G59" s="106" t="s">
        <v>124</v>
      </c>
      <c r="H59" s="93"/>
      <c r="I59" s="93"/>
      <c r="J59" s="49">
        <v>0</v>
      </c>
      <c r="K59" s="45"/>
    </row>
    <row r="60" spans="1:11" ht="10.5" customHeight="1">
      <c r="A60" s="91"/>
      <c r="B60" s="169" t="s">
        <v>98</v>
      </c>
      <c r="C60" s="169"/>
      <c r="D60" s="21"/>
      <c r="E60" s="30"/>
      <c r="F60" s="94" t="s">
        <v>96</v>
      </c>
      <c r="G60" s="29"/>
      <c r="H60" s="31"/>
      <c r="I60" s="38"/>
      <c r="J60" s="30"/>
      <c r="K60" s="45"/>
    </row>
    <row r="61" spans="1:11" ht="10.5" customHeight="1" thickBot="1">
      <c r="A61" s="86"/>
      <c r="B61" s="40"/>
      <c r="C61" s="40"/>
      <c r="D61" s="40"/>
      <c r="E61" s="40"/>
      <c r="F61" s="40"/>
      <c r="G61" s="86"/>
      <c r="H61" s="40"/>
      <c r="I61" s="40"/>
      <c r="J61" s="40"/>
      <c r="K61" s="41"/>
    </row>
    <row r="62" ht="12" thickBot="1"/>
    <row r="63" spans="6:9" ht="13.5" thickBot="1">
      <c r="F63" s="118" t="s">
        <v>102</v>
      </c>
      <c r="G63" s="119"/>
      <c r="H63" s="119"/>
      <c r="I63" s="120">
        <f>J58-J59</f>
        <v>0</v>
      </c>
    </row>
    <row r="65" spans="2:10" ht="11.25">
      <c r="B65" s="15" t="s">
        <v>103</v>
      </c>
      <c r="H65" s="50"/>
      <c r="I65" s="50"/>
      <c r="J65" s="50"/>
    </row>
    <row r="66" ht="11.25">
      <c r="I66" s="51" t="s">
        <v>104</v>
      </c>
    </row>
    <row r="68" spans="2:10" ht="11.25">
      <c r="B68" s="15" t="s">
        <v>105</v>
      </c>
      <c r="H68" s="50"/>
      <c r="I68" s="50"/>
      <c r="J68" s="50"/>
    </row>
    <row r="69" ht="11.25">
      <c r="I69" s="51" t="s">
        <v>104</v>
      </c>
    </row>
    <row r="70" ht="11.25">
      <c r="B70" s="15" t="s">
        <v>43</v>
      </c>
    </row>
  </sheetData>
  <sheetProtection/>
  <protectedRanges>
    <protectedRange sqref="J55:J57" name="Tartom?ny1_1"/>
  </protectedRanges>
  <mergeCells count="8">
    <mergeCell ref="B59:C59"/>
    <mergeCell ref="B60:C60"/>
    <mergeCell ref="A2:K2"/>
    <mergeCell ref="A3:K3"/>
    <mergeCell ref="H10:I10"/>
    <mergeCell ref="A13:C13"/>
    <mergeCell ref="D15:F15"/>
    <mergeCell ref="B58:C58"/>
  </mergeCells>
  <printOptions/>
  <pageMargins left="0.38" right="0.75" top="0.61" bottom="1" header="0.5" footer="0.5"/>
  <pageSetup horizontalDpi="300" verticalDpi="3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5">
      <selection activeCell="B18" sqref="B18:H47"/>
    </sheetView>
  </sheetViews>
  <sheetFormatPr defaultColWidth="9.00390625" defaultRowHeight="12.75"/>
  <cols>
    <col min="1" max="1" width="4.375" style="15" customWidth="1"/>
    <col min="2" max="2" width="7.00390625" style="15" customWidth="1"/>
    <col min="3" max="3" width="6.25390625" style="15" customWidth="1"/>
    <col min="4" max="6" width="9.25390625" style="15" customWidth="1"/>
    <col min="7" max="7" width="10.75390625" style="15" customWidth="1"/>
    <col min="8" max="8" width="8.00390625" style="15" customWidth="1"/>
    <col min="9" max="9" width="10.625" style="15" customWidth="1"/>
    <col min="10" max="10" width="9.625" style="21" bestFit="1" customWidth="1"/>
    <col min="11" max="11" width="9.125" style="21" customWidth="1"/>
    <col min="12" max="16384" width="9.125" style="15" customWidth="1"/>
  </cols>
  <sheetData>
    <row r="1" spans="9:11" ht="17.25" customHeight="1">
      <c r="I1" s="15" t="s">
        <v>106</v>
      </c>
      <c r="K1" s="117" t="s">
        <v>143</v>
      </c>
    </row>
    <row r="2" spans="1:11" ht="11.25">
      <c r="A2" s="170" t="s">
        <v>30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1.25">
      <c r="A3" s="171" t="s">
        <v>130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5" spans="1:7" ht="11.25">
      <c r="A5" s="15" t="s">
        <v>99</v>
      </c>
      <c r="G5" s="15" t="s">
        <v>100</v>
      </c>
    </row>
    <row r="6" spans="1:8" ht="15" customHeight="1">
      <c r="A6" s="15" t="s">
        <v>31</v>
      </c>
      <c r="B6" s="15" t="str">
        <f>Törzsadatok!$B$6</f>
        <v>Bereczki Judit Edina</v>
      </c>
      <c r="G6" s="15" t="s">
        <v>31</v>
      </c>
      <c r="H6" s="15">
        <f>Törzsadatok!$B$14</f>
        <v>0</v>
      </c>
    </row>
    <row r="7" spans="1:8" ht="15" customHeight="1">
      <c r="A7" s="15" t="s">
        <v>32</v>
      </c>
      <c r="B7" s="15">
        <f>Törzsadatok!$B$7</f>
        <v>0</v>
      </c>
      <c r="G7" s="15" t="s">
        <v>33</v>
      </c>
      <c r="H7" s="15">
        <f>Törzsadatok!$B$15</f>
        <v>0</v>
      </c>
    </row>
    <row r="8" spans="1:10" ht="15" customHeight="1">
      <c r="A8" s="15" t="s">
        <v>34</v>
      </c>
      <c r="C8" s="15">
        <f>Törzsadatok!$B$8</f>
        <v>0</v>
      </c>
      <c r="G8" s="15" t="s">
        <v>127</v>
      </c>
      <c r="H8" s="15">
        <f>Törzsadatok!$B$16</f>
        <v>0</v>
      </c>
      <c r="I8" s="55">
        <f>Törzsadatok!$B$17</f>
        <v>28316</v>
      </c>
      <c r="J8" s="55"/>
    </row>
    <row r="9" spans="7:8" ht="15" customHeight="1">
      <c r="G9" s="15" t="s">
        <v>101</v>
      </c>
      <c r="H9" s="15" t="str">
        <f>Törzsadatok!$B$18</f>
        <v>Öreg Lámáné</v>
      </c>
    </row>
    <row r="10" spans="7:9" ht="15" customHeight="1">
      <c r="G10" s="15" t="s">
        <v>128</v>
      </c>
      <c r="H10" s="171">
        <f>Törzsadatok!$B$19</f>
        <v>0</v>
      </c>
      <c r="I10" s="171"/>
    </row>
    <row r="11" spans="2:3" ht="11.25">
      <c r="B11" s="15" t="s">
        <v>125</v>
      </c>
      <c r="C11" s="15">
        <f>Törzsadatok!$F$7</f>
        <v>2015</v>
      </c>
    </row>
    <row r="12" ht="12" thickBot="1"/>
    <row r="13" spans="1:11" ht="13.5" customHeight="1" thickBot="1">
      <c r="A13" s="172" t="s">
        <v>131</v>
      </c>
      <c r="B13" s="173"/>
      <c r="C13" s="174"/>
      <c r="D13" s="13">
        <f>Normalap!$E$19</f>
        <v>0</v>
      </c>
      <c r="E13" s="72"/>
      <c r="F13" s="73"/>
      <c r="G13" s="74" t="s">
        <v>44</v>
      </c>
      <c r="H13" s="12" t="str">
        <f>Normalap!$C$19</f>
        <v>Toyota Co.V.</v>
      </c>
      <c r="I13" s="35"/>
      <c r="J13" s="12"/>
      <c r="K13" s="75"/>
    </row>
    <row r="14" spans="1:11" ht="12" hidden="1" thickBot="1">
      <c r="A14" s="71"/>
      <c r="B14" s="46"/>
      <c r="C14" s="46"/>
      <c r="D14" s="46"/>
      <c r="E14" s="46"/>
      <c r="F14" s="64"/>
      <c r="G14" s="56"/>
      <c r="H14" s="56"/>
      <c r="I14" s="63"/>
      <c r="J14" s="65"/>
      <c r="K14" s="45"/>
    </row>
    <row r="15" spans="1:11" s="21" customFormat="1" ht="12.75" customHeight="1" thickBot="1">
      <c r="A15" s="16" t="s">
        <v>45</v>
      </c>
      <c r="B15" s="16" t="s">
        <v>46</v>
      </c>
      <c r="C15" s="60" t="s">
        <v>35</v>
      </c>
      <c r="D15" s="175" t="s">
        <v>36</v>
      </c>
      <c r="E15" s="176"/>
      <c r="F15" s="177"/>
      <c r="G15" s="61" t="s">
        <v>47</v>
      </c>
      <c r="H15" s="18" t="s">
        <v>48</v>
      </c>
      <c r="I15" s="20" t="s">
        <v>47</v>
      </c>
      <c r="J15" s="67" t="s">
        <v>49</v>
      </c>
      <c r="K15" s="43" t="s">
        <v>50</v>
      </c>
    </row>
    <row r="16" spans="1:11" s="21" customFormat="1" ht="10.5" customHeight="1">
      <c r="A16" s="18" t="s">
        <v>51</v>
      </c>
      <c r="B16" s="18"/>
      <c r="C16" s="18"/>
      <c r="D16" s="18" t="s">
        <v>119</v>
      </c>
      <c r="E16" s="18" t="s">
        <v>120</v>
      </c>
      <c r="F16" s="18" t="s">
        <v>121</v>
      </c>
      <c r="G16" s="17" t="s">
        <v>52</v>
      </c>
      <c r="H16" s="18" t="s">
        <v>132</v>
      </c>
      <c r="I16" s="20" t="s">
        <v>52</v>
      </c>
      <c r="J16" s="19" t="s">
        <v>53</v>
      </c>
      <c r="K16" s="43" t="s">
        <v>54</v>
      </c>
    </row>
    <row r="17" spans="1:11" ht="10.5" customHeight="1" thickBot="1">
      <c r="A17" s="22"/>
      <c r="B17" s="23"/>
      <c r="C17" s="23"/>
      <c r="D17" s="23"/>
      <c r="E17" s="23"/>
      <c r="F17" s="23"/>
      <c r="G17" s="24"/>
      <c r="H17" s="25" t="s">
        <v>133</v>
      </c>
      <c r="I17" s="27" t="s">
        <v>55</v>
      </c>
      <c r="J17" s="26" t="s">
        <v>56</v>
      </c>
      <c r="K17" s="44" t="s">
        <v>57</v>
      </c>
    </row>
    <row r="18" spans="1:11" ht="10.5" customHeight="1">
      <c r="A18" s="66" t="s">
        <v>58</v>
      </c>
      <c r="B18" s="68"/>
      <c r="C18" s="68"/>
      <c r="D18" s="62"/>
      <c r="E18" s="62"/>
      <c r="F18" s="63"/>
      <c r="G18" s="63"/>
      <c r="H18" s="63"/>
      <c r="I18" s="77">
        <f>$F$55*H18*$F$56/100</f>
        <v>0</v>
      </c>
      <c r="J18" s="77"/>
      <c r="K18" s="78"/>
    </row>
    <row r="19" spans="1:11" ht="10.5" customHeight="1">
      <c r="A19" s="28" t="s">
        <v>60</v>
      </c>
      <c r="B19" s="69"/>
      <c r="C19" s="69"/>
      <c r="D19" s="32"/>
      <c r="E19" s="32"/>
      <c r="F19" s="30"/>
      <c r="G19" s="30"/>
      <c r="H19" s="30"/>
      <c r="I19" s="79">
        <f aca="true" t="shared" si="0" ref="I19:I52">$F$55*H19*$F$56/100</f>
        <v>0</v>
      </c>
      <c r="J19" s="79"/>
      <c r="K19" s="80"/>
    </row>
    <row r="20" spans="1:11" ht="10.5" customHeight="1">
      <c r="A20" s="28" t="s">
        <v>61</v>
      </c>
      <c r="B20" s="69"/>
      <c r="C20" s="69"/>
      <c r="D20" s="32"/>
      <c r="E20" s="32"/>
      <c r="F20" s="30"/>
      <c r="G20" s="30"/>
      <c r="H20" s="30"/>
      <c r="I20" s="79">
        <f t="shared" si="0"/>
        <v>0</v>
      </c>
      <c r="J20" s="79"/>
      <c r="K20" s="80"/>
    </row>
    <row r="21" spans="1:11" ht="10.5" customHeight="1">
      <c r="A21" s="28" t="s">
        <v>62</v>
      </c>
      <c r="B21" s="69"/>
      <c r="C21" s="69"/>
      <c r="D21" s="32"/>
      <c r="E21" s="32"/>
      <c r="F21" s="30"/>
      <c r="G21" s="30"/>
      <c r="H21" s="30"/>
      <c r="I21" s="79">
        <f t="shared" si="0"/>
        <v>0</v>
      </c>
      <c r="J21" s="79"/>
      <c r="K21" s="80"/>
    </row>
    <row r="22" spans="1:11" ht="10.5" customHeight="1">
      <c r="A22" s="28" t="s">
        <v>63</v>
      </c>
      <c r="B22" s="69"/>
      <c r="C22" s="69"/>
      <c r="D22" s="30"/>
      <c r="E22" s="30"/>
      <c r="F22" s="30"/>
      <c r="G22" s="30"/>
      <c r="H22" s="30"/>
      <c r="I22" s="79">
        <f t="shared" si="0"/>
        <v>0</v>
      </c>
      <c r="J22" s="79"/>
      <c r="K22" s="80"/>
    </row>
    <row r="23" spans="1:11" ht="10.5" customHeight="1">
      <c r="A23" s="28" t="s">
        <v>64</v>
      </c>
      <c r="B23" s="69"/>
      <c r="C23" s="69"/>
      <c r="D23" s="30"/>
      <c r="E23" s="30"/>
      <c r="F23" s="30"/>
      <c r="G23" s="30"/>
      <c r="H23" s="30"/>
      <c r="I23" s="79">
        <f t="shared" si="0"/>
        <v>0</v>
      </c>
      <c r="J23" s="79"/>
      <c r="K23" s="80"/>
    </row>
    <row r="24" spans="1:11" ht="10.5" customHeight="1">
      <c r="A24" s="28" t="s">
        <v>65</v>
      </c>
      <c r="B24" s="69"/>
      <c r="C24" s="69"/>
      <c r="D24" s="30"/>
      <c r="E24" s="30"/>
      <c r="F24" s="30"/>
      <c r="G24" s="30"/>
      <c r="H24" s="30"/>
      <c r="I24" s="79">
        <f t="shared" si="0"/>
        <v>0</v>
      </c>
      <c r="J24" s="79"/>
      <c r="K24" s="80"/>
    </row>
    <row r="25" spans="1:11" ht="10.5" customHeight="1">
      <c r="A25" s="28" t="s">
        <v>66</v>
      </c>
      <c r="B25" s="69"/>
      <c r="C25" s="69"/>
      <c r="D25" s="30"/>
      <c r="E25" s="30"/>
      <c r="F25" s="30"/>
      <c r="G25" s="30"/>
      <c r="H25" s="30"/>
      <c r="I25" s="79">
        <f t="shared" si="0"/>
        <v>0</v>
      </c>
      <c r="J25" s="79"/>
      <c r="K25" s="80"/>
    </row>
    <row r="26" spans="1:11" ht="10.5" customHeight="1">
      <c r="A26" s="33" t="s">
        <v>67</v>
      </c>
      <c r="B26" s="69"/>
      <c r="C26" s="69"/>
      <c r="D26" s="30"/>
      <c r="E26" s="30"/>
      <c r="F26" s="30"/>
      <c r="G26" s="30"/>
      <c r="H26" s="30"/>
      <c r="I26" s="79">
        <f t="shared" si="0"/>
        <v>0</v>
      </c>
      <c r="J26" s="79"/>
      <c r="K26" s="80"/>
    </row>
    <row r="27" spans="1:11" ht="10.5" customHeight="1">
      <c r="A27" s="28" t="s">
        <v>37</v>
      </c>
      <c r="B27" s="69"/>
      <c r="C27" s="69"/>
      <c r="D27" s="30"/>
      <c r="E27" s="30"/>
      <c r="F27" s="30"/>
      <c r="G27" s="30"/>
      <c r="H27" s="30"/>
      <c r="I27" s="79">
        <f t="shared" si="0"/>
        <v>0</v>
      </c>
      <c r="J27" s="79"/>
      <c r="K27" s="80"/>
    </row>
    <row r="28" spans="1:11" ht="10.5" customHeight="1">
      <c r="A28" s="28" t="s">
        <v>38</v>
      </c>
      <c r="B28" s="69"/>
      <c r="C28" s="69"/>
      <c r="D28" s="30"/>
      <c r="E28" s="30"/>
      <c r="F28" s="30"/>
      <c r="G28" s="30"/>
      <c r="H28" s="30"/>
      <c r="I28" s="79">
        <f t="shared" si="0"/>
        <v>0</v>
      </c>
      <c r="J28" s="79"/>
      <c r="K28" s="80"/>
    </row>
    <row r="29" spans="1:11" ht="10.5" customHeight="1">
      <c r="A29" s="28" t="s">
        <v>39</v>
      </c>
      <c r="B29" s="69"/>
      <c r="C29" s="69"/>
      <c r="D29" s="30"/>
      <c r="E29" s="30"/>
      <c r="F29" s="30"/>
      <c r="G29" s="30"/>
      <c r="H29" s="30"/>
      <c r="I29" s="79">
        <f t="shared" si="0"/>
        <v>0</v>
      </c>
      <c r="J29" s="79"/>
      <c r="K29" s="80"/>
    </row>
    <row r="30" spans="1:11" ht="10.5" customHeight="1">
      <c r="A30" s="28" t="s">
        <v>40</v>
      </c>
      <c r="B30" s="69"/>
      <c r="C30" s="69"/>
      <c r="D30" s="30"/>
      <c r="E30" s="30"/>
      <c r="F30" s="30"/>
      <c r="G30" s="30"/>
      <c r="H30" s="30"/>
      <c r="I30" s="79">
        <f t="shared" si="0"/>
        <v>0</v>
      </c>
      <c r="J30" s="79"/>
      <c r="K30" s="80"/>
    </row>
    <row r="31" spans="1:11" ht="10.5" customHeight="1">
      <c r="A31" s="28" t="s">
        <v>41</v>
      </c>
      <c r="B31" s="69"/>
      <c r="C31" s="69"/>
      <c r="D31" s="30"/>
      <c r="E31" s="30"/>
      <c r="F31" s="30"/>
      <c r="G31" s="30"/>
      <c r="H31" s="30"/>
      <c r="I31" s="79">
        <f t="shared" si="0"/>
        <v>0</v>
      </c>
      <c r="J31" s="79"/>
      <c r="K31" s="80"/>
    </row>
    <row r="32" spans="1:11" ht="10.5" customHeight="1">
      <c r="A32" s="28" t="s">
        <v>42</v>
      </c>
      <c r="B32" s="69"/>
      <c r="C32" s="69"/>
      <c r="D32" s="30"/>
      <c r="E32" s="30"/>
      <c r="F32" s="30"/>
      <c r="G32" s="30"/>
      <c r="H32" s="30"/>
      <c r="I32" s="79">
        <f t="shared" si="0"/>
        <v>0</v>
      </c>
      <c r="J32" s="79"/>
      <c r="K32" s="80"/>
    </row>
    <row r="33" spans="1:11" ht="10.5" customHeight="1">
      <c r="A33" s="28" t="s">
        <v>68</v>
      </c>
      <c r="B33" s="69"/>
      <c r="C33" s="69"/>
      <c r="D33" s="30"/>
      <c r="E33" s="30"/>
      <c r="F33" s="30"/>
      <c r="G33" s="30"/>
      <c r="H33" s="30"/>
      <c r="I33" s="79">
        <f t="shared" si="0"/>
        <v>0</v>
      </c>
      <c r="J33" s="79"/>
      <c r="K33" s="80"/>
    </row>
    <row r="34" spans="1:11" ht="10.5" customHeight="1">
      <c r="A34" s="28" t="s">
        <v>69</v>
      </c>
      <c r="B34" s="70"/>
      <c r="C34" s="70"/>
      <c r="D34" s="34"/>
      <c r="E34" s="34"/>
      <c r="F34" s="30"/>
      <c r="G34" s="30"/>
      <c r="H34" s="30"/>
      <c r="I34" s="79">
        <f t="shared" si="0"/>
        <v>0</v>
      </c>
      <c r="J34" s="79"/>
      <c r="K34" s="80"/>
    </row>
    <row r="35" spans="1:11" ht="10.5" customHeight="1">
      <c r="A35" s="28" t="s">
        <v>70</v>
      </c>
      <c r="B35" s="69"/>
      <c r="C35" s="69"/>
      <c r="D35" s="30"/>
      <c r="E35" s="30"/>
      <c r="F35" s="30"/>
      <c r="G35" s="30"/>
      <c r="H35" s="30"/>
      <c r="I35" s="79">
        <f t="shared" si="0"/>
        <v>0</v>
      </c>
      <c r="J35" s="79"/>
      <c r="K35" s="80"/>
    </row>
    <row r="36" spans="1:11" ht="10.5" customHeight="1">
      <c r="A36" s="28" t="s">
        <v>71</v>
      </c>
      <c r="B36" s="69"/>
      <c r="C36" s="69"/>
      <c r="D36" s="30"/>
      <c r="E36" s="30"/>
      <c r="F36" s="30"/>
      <c r="G36" s="30"/>
      <c r="H36" s="30"/>
      <c r="I36" s="79">
        <f t="shared" si="0"/>
        <v>0</v>
      </c>
      <c r="J36" s="79"/>
      <c r="K36" s="80"/>
    </row>
    <row r="37" spans="1:11" ht="10.5" customHeight="1">
      <c r="A37" s="28" t="s">
        <v>72</v>
      </c>
      <c r="B37" s="69"/>
      <c r="C37" s="69"/>
      <c r="D37" s="30"/>
      <c r="E37" s="30"/>
      <c r="F37" s="30"/>
      <c r="G37" s="30"/>
      <c r="H37" s="30"/>
      <c r="I37" s="79">
        <f t="shared" si="0"/>
        <v>0</v>
      </c>
      <c r="J37" s="79"/>
      <c r="K37" s="80"/>
    </row>
    <row r="38" spans="1:11" ht="10.5" customHeight="1">
      <c r="A38" s="28" t="s">
        <v>73</v>
      </c>
      <c r="B38" s="69"/>
      <c r="C38" s="69"/>
      <c r="D38" s="30"/>
      <c r="E38" s="30"/>
      <c r="F38" s="30"/>
      <c r="G38" s="30"/>
      <c r="H38" s="30"/>
      <c r="I38" s="79">
        <f t="shared" si="0"/>
        <v>0</v>
      </c>
      <c r="J38" s="79"/>
      <c r="K38" s="80"/>
    </row>
    <row r="39" spans="1:11" ht="10.5" customHeight="1">
      <c r="A39" s="28" t="s">
        <v>74</v>
      </c>
      <c r="B39" s="69"/>
      <c r="C39" s="69"/>
      <c r="D39" s="30"/>
      <c r="E39" s="30"/>
      <c r="F39" s="30"/>
      <c r="G39" s="30"/>
      <c r="H39" s="30"/>
      <c r="I39" s="79">
        <f t="shared" si="0"/>
        <v>0</v>
      </c>
      <c r="J39" s="79"/>
      <c r="K39" s="80"/>
    </row>
    <row r="40" spans="1:11" ht="10.5" customHeight="1">
      <c r="A40" s="28" t="s">
        <v>75</v>
      </c>
      <c r="B40" s="69"/>
      <c r="C40" s="69"/>
      <c r="D40" s="30"/>
      <c r="E40" s="30"/>
      <c r="F40" s="30"/>
      <c r="G40" s="30"/>
      <c r="H40" s="30"/>
      <c r="I40" s="79">
        <f t="shared" si="0"/>
        <v>0</v>
      </c>
      <c r="J40" s="79"/>
      <c r="K40" s="80"/>
    </row>
    <row r="41" spans="1:11" ht="10.5" customHeight="1">
      <c r="A41" s="28" t="s">
        <v>76</v>
      </c>
      <c r="B41" s="69"/>
      <c r="C41" s="69"/>
      <c r="D41" s="30"/>
      <c r="E41" s="30"/>
      <c r="F41" s="30"/>
      <c r="G41" s="30"/>
      <c r="H41" s="30"/>
      <c r="I41" s="79">
        <f t="shared" si="0"/>
        <v>0</v>
      </c>
      <c r="J41" s="79"/>
      <c r="K41" s="80"/>
    </row>
    <row r="42" spans="1:11" ht="10.5" customHeight="1">
      <c r="A42" s="28" t="s">
        <v>77</v>
      </c>
      <c r="B42" s="69"/>
      <c r="C42" s="69"/>
      <c r="D42" s="30"/>
      <c r="E42" s="30"/>
      <c r="F42" s="30"/>
      <c r="G42" s="30"/>
      <c r="H42" s="30"/>
      <c r="I42" s="79">
        <f t="shared" si="0"/>
        <v>0</v>
      </c>
      <c r="J42" s="79"/>
      <c r="K42" s="80"/>
    </row>
    <row r="43" spans="1:11" ht="10.5" customHeight="1">
      <c r="A43" s="28" t="s">
        <v>78</v>
      </c>
      <c r="B43" s="69"/>
      <c r="C43" s="69"/>
      <c r="D43" s="30"/>
      <c r="E43" s="30"/>
      <c r="F43" s="30"/>
      <c r="G43" s="30"/>
      <c r="H43" s="30"/>
      <c r="I43" s="79">
        <f t="shared" si="0"/>
        <v>0</v>
      </c>
      <c r="J43" s="79"/>
      <c r="K43" s="80"/>
    </row>
    <row r="44" spans="1:11" ht="10.5" customHeight="1">
      <c r="A44" s="28" t="s">
        <v>79</v>
      </c>
      <c r="B44" s="69"/>
      <c r="C44" s="69"/>
      <c r="D44" s="30"/>
      <c r="E44" s="30"/>
      <c r="F44" s="30"/>
      <c r="G44" s="30"/>
      <c r="H44" s="30"/>
      <c r="I44" s="79">
        <f t="shared" si="0"/>
        <v>0</v>
      </c>
      <c r="J44" s="79"/>
      <c r="K44" s="80"/>
    </row>
    <row r="45" spans="1:11" ht="10.5" customHeight="1">
      <c r="A45" s="28" t="s">
        <v>80</v>
      </c>
      <c r="B45" s="69"/>
      <c r="C45" s="69"/>
      <c r="D45" s="30"/>
      <c r="E45" s="30"/>
      <c r="F45" s="30"/>
      <c r="G45" s="30"/>
      <c r="H45" s="30"/>
      <c r="I45" s="79">
        <f t="shared" si="0"/>
        <v>0</v>
      </c>
      <c r="J45" s="79"/>
      <c r="K45" s="80"/>
    </row>
    <row r="46" spans="1:11" ht="10.5" customHeight="1">
      <c r="A46" s="28" t="s">
        <v>81</v>
      </c>
      <c r="B46" s="69"/>
      <c r="C46" s="69"/>
      <c r="D46" s="30"/>
      <c r="E46" s="30"/>
      <c r="F46" s="30"/>
      <c r="G46" s="30"/>
      <c r="H46" s="30"/>
      <c r="I46" s="79">
        <f t="shared" si="0"/>
        <v>0</v>
      </c>
      <c r="J46" s="79"/>
      <c r="K46" s="80"/>
    </row>
    <row r="47" spans="1:11" ht="10.5" customHeight="1">
      <c r="A47" s="28" t="s">
        <v>82</v>
      </c>
      <c r="B47" s="69"/>
      <c r="C47" s="69"/>
      <c r="D47" s="30"/>
      <c r="E47" s="30"/>
      <c r="F47" s="30"/>
      <c r="G47" s="30"/>
      <c r="H47" s="30"/>
      <c r="I47" s="79">
        <f t="shared" si="0"/>
        <v>0</v>
      </c>
      <c r="J47" s="79"/>
      <c r="K47" s="80"/>
    </row>
    <row r="48" spans="1:11" ht="10.5" customHeight="1">
      <c r="A48" s="28" t="s">
        <v>83</v>
      </c>
      <c r="B48" s="69"/>
      <c r="C48" s="69"/>
      <c r="D48" s="30"/>
      <c r="E48" s="30"/>
      <c r="F48" s="30"/>
      <c r="G48" s="30"/>
      <c r="H48" s="30"/>
      <c r="I48" s="79">
        <f t="shared" si="0"/>
        <v>0</v>
      </c>
      <c r="J48" s="79"/>
      <c r="K48" s="80"/>
    </row>
    <row r="49" spans="1:11" ht="10.5" customHeight="1">
      <c r="A49" s="28" t="s">
        <v>84</v>
      </c>
      <c r="B49" s="69"/>
      <c r="C49" s="69"/>
      <c r="D49" s="30"/>
      <c r="E49" s="30"/>
      <c r="F49" s="30"/>
      <c r="G49" s="30"/>
      <c r="H49" s="30"/>
      <c r="I49" s="79">
        <f t="shared" si="0"/>
        <v>0</v>
      </c>
      <c r="J49" s="79"/>
      <c r="K49" s="80"/>
    </row>
    <row r="50" spans="1:11" ht="10.5" customHeight="1">
      <c r="A50" s="28" t="s">
        <v>85</v>
      </c>
      <c r="B50" s="69"/>
      <c r="C50" s="69"/>
      <c r="D50" s="30"/>
      <c r="E50" s="30"/>
      <c r="F50" s="30"/>
      <c r="G50" s="30"/>
      <c r="H50" s="30"/>
      <c r="I50" s="79">
        <f t="shared" si="0"/>
        <v>0</v>
      </c>
      <c r="J50" s="79"/>
      <c r="K50" s="80"/>
    </row>
    <row r="51" spans="1:11" ht="10.5" customHeight="1">
      <c r="A51" s="28" t="s">
        <v>86</v>
      </c>
      <c r="B51" s="69"/>
      <c r="C51" s="69"/>
      <c r="D51" s="30"/>
      <c r="E51" s="30"/>
      <c r="F51" s="30"/>
      <c r="G51" s="30"/>
      <c r="H51" s="30"/>
      <c r="I51" s="79">
        <f t="shared" si="0"/>
        <v>0</v>
      </c>
      <c r="J51" s="79"/>
      <c r="K51" s="80"/>
    </row>
    <row r="52" spans="1:11" ht="10.5" customHeight="1" thickBot="1">
      <c r="A52" s="83" t="s">
        <v>87</v>
      </c>
      <c r="B52" s="76"/>
      <c r="C52" s="76"/>
      <c r="D52" s="14"/>
      <c r="E52" s="14"/>
      <c r="F52" s="14"/>
      <c r="G52" s="14"/>
      <c r="H52" s="14"/>
      <c r="I52" s="81">
        <f t="shared" si="0"/>
        <v>0</v>
      </c>
      <c r="J52" s="81"/>
      <c r="K52" s="82"/>
    </row>
    <row r="53" spans="1:11" s="102" customFormat="1" ht="14.25" customHeight="1" thickBot="1">
      <c r="A53" s="96" t="s">
        <v>88</v>
      </c>
      <c r="B53" s="97"/>
      <c r="C53" s="97"/>
      <c r="D53" s="97"/>
      <c r="E53" s="97"/>
      <c r="F53" s="97"/>
      <c r="G53" s="98"/>
      <c r="H53" s="99">
        <f>SUM(H18:H52)</f>
        <v>0</v>
      </c>
      <c r="I53" s="100">
        <f>SUM(I18:I52)</f>
        <v>0</v>
      </c>
      <c r="J53" s="100">
        <f>SUM(J18:J52)</f>
        <v>0</v>
      </c>
      <c r="K53" s="101">
        <f>SUM(K18:K52)</f>
        <v>0</v>
      </c>
    </row>
    <row r="54" spans="1:11" ht="10.5" customHeight="1">
      <c r="A54" s="88" t="s">
        <v>89</v>
      </c>
      <c r="B54" s="89"/>
      <c r="C54" s="89"/>
      <c r="D54" s="89"/>
      <c r="E54" s="89"/>
      <c r="F54" s="47" t="str">
        <f>IF(Normalap!$F$16=1,"benzin","gázolaj")</f>
        <v>benzin</v>
      </c>
      <c r="G54" s="21"/>
      <c r="H54" s="21"/>
      <c r="I54" s="21"/>
      <c r="K54" s="45"/>
    </row>
    <row r="55" spans="1:11" ht="10.5" customHeight="1">
      <c r="A55" s="37" t="s">
        <v>90</v>
      </c>
      <c r="B55" s="31"/>
      <c r="C55" s="38"/>
      <c r="D55" s="31"/>
      <c r="E55" s="31"/>
      <c r="F55" s="95">
        <f>Normalap!$C$17</f>
        <v>332</v>
      </c>
      <c r="G55" s="84" t="s">
        <v>91</v>
      </c>
      <c r="H55" s="39"/>
      <c r="I55" s="42"/>
      <c r="J55" s="103">
        <f>I53</f>
        <v>0</v>
      </c>
      <c r="K55" s="45"/>
    </row>
    <row r="56" spans="1:11" ht="10.5" customHeight="1">
      <c r="A56" s="37" t="s">
        <v>92</v>
      </c>
      <c r="B56" s="31"/>
      <c r="C56" s="31"/>
      <c r="D56" s="31"/>
      <c r="E56" s="38"/>
      <c r="F56" s="95">
        <f>Normalap!$E$23</f>
        <v>11.4</v>
      </c>
      <c r="G56" s="84" t="s">
        <v>93</v>
      </c>
      <c r="H56" s="39"/>
      <c r="I56" s="42"/>
      <c r="J56" s="103">
        <f>H53*Normalap!$E$25</f>
        <v>0</v>
      </c>
      <c r="K56" s="45"/>
    </row>
    <row r="57" spans="1:11" ht="10.5" customHeight="1">
      <c r="A57" s="36" t="s">
        <v>94</v>
      </c>
      <c r="B57" s="87"/>
      <c r="C57" s="21"/>
      <c r="D57" s="21"/>
      <c r="E57" s="21"/>
      <c r="F57" s="90"/>
      <c r="G57" s="84" t="s">
        <v>122</v>
      </c>
      <c r="H57" s="39"/>
      <c r="I57" s="42"/>
      <c r="J57" s="104">
        <f>SUM(J55+J56)</f>
        <v>0</v>
      </c>
      <c r="K57" s="45"/>
    </row>
    <row r="58" spans="1:11" ht="10.5" customHeight="1">
      <c r="A58" s="92"/>
      <c r="B58" s="178" t="s">
        <v>95</v>
      </c>
      <c r="C58" s="178"/>
      <c r="D58" s="85"/>
      <c r="E58" s="84"/>
      <c r="F58" s="95" t="s">
        <v>96</v>
      </c>
      <c r="G58" s="105" t="s">
        <v>123</v>
      </c>
      <c r="H58" s="39"/>
      <c r="I58" s="42"/>
      <c r="J58" s="48">
        <f>J57+J53+K53</f>
        <v>0</v>
      </c>
      <c r="K58" s="45"/>
    </row>
    <row r="59" spans="1:11" ht="10.5" customHeight="1">
      <c r="A59" s="92"/>
      <c r="B59" s="169" t="s">
        <v>97</v>
      </c>
      <c r="C59" s="169"/>
      <c r="D59" s="85"/>
      <c r="E59" s="84"/>
      <c r="F59" s="95" t="s">
        <v>96</v>
      </c>
      <c r="G59" s="106" t="s">
        <v>124</v>
      </c>
      <c r="H59" s="93"/>
      <c r="I59" s="93"/>
      <c r="J59" s="49">
        <v>0</v>
      </c>
      <c r="K59" s="45"/>
    </row>
    <row r="60" spans="1:11" ht="10.5" customHeight="1">
      <c r="A60" s="91"/>
      <c r="B60" s="169" t="s">
        <v>98</v>
      </c>
      <c r="C60" s="169"/>
      <c r="D60" s="21"/>
      <c r="E60" s="30"/>
      <c r="F60" s="94" t="s">
        <v>96</v>
      </c>
      <c r="G60" s="29"/>
      <c r="H60" s="31"/>
      <c r="I60" s="38"/>
      <c r="J60" s="30"/>
      <c r="K60" s="45"/>
    </row>
    <row r="61" spans="1:11" ht="10.5" customHeight="1" thickBot="1">
      <c r="A61" s="86"/>
      <c r="B61" s="40"/>
      <c r="C61" s="40"/>
      <c r="D61" s="40"/>
      <c r="E61" s="40"/>
      <c r="F61" s="40"/>
      <c r="G61" s="86"/>
      <c r="H61" s="40"/>
      <c r="I61" s="40"/>
      <c r="J61" s="40"/>
      <c r="K61" s="41"/>
    </row>
    <row r="62" ht="12" thickBot="1"/>
    <row r="63" spans="6:9" ht="13.5" thickBot="1">
      <c r="F63" s="118" t="s">
        <v>102</v>
      </c>
      <c r="G63" s="119"/>
      <c r="H63" s="119"/>
      <c r="I63" s="120">
        <f>J58-J59</f>
        <v>0</v>
      </c>
    </row>
    <row r="65" spans="2:10" ht="11.25">
      <c r="B65" s="15" t="s">
        <v>103</v>
      </c>
      <c r="H65" s="50"/>
      <c r="I65" s="50"/>
      <c r="J65" s="50"/>
    </row>
    <row r="66" ht="11.25">
      <c r="I66" s="51" t="s">
        <v>104</v>
      </c>
    </row>
    <row r="68" spans="2:10" ht="11.25">
      <c r="B68" s="15" t="s">
        <v>105</v>
      </c>
      <c r="H68" s="50"/>
      <c r="I68" s="50"/>
      <c r="J68" s="50"/>
    </row>
    <row r="69" ht="11.25">
      <c r="I69" s="51" t="s">
        <v>104</v>
      </c>
    </row>
    <row r="70" ht="11.25">
      <c r="B70" s="15" t="s">
        <v>43</v>
      </c>
    </row>
  </sheetData>
  <sheetProtection/>
  <protectedRanges>
    <protectedRange sqref="J55:J57" name="Tartom?ny1_1"/>
  </protectedRanges>
  <mergeCells count="8">
    <mergeCell ref="B59:C59"/>
    <mergeCell ref="B60:C60"/>
    <mergeCell ref="A2:K2"/>
    <mergeCell ref="A3:K3"/>
    <mergeCell ref="H10:I10"/>
    <mergeCell ref="A13:C13"/>
    <mergeCell ref="D15:F15"/>
    <mergeCell ref="B58:C58"/>
  </mergeCells>
  <printOptions/>
  <pageMargins left="0.49" right="0.75" top="0.54" bottom="1" header="0.5" footer="0.5"/>
  <pageSetup horizontalDpi="300" verticalDpi="3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70"/>
  <sheetViews>
    <sheetView zoomScale="120" zoomScaleNormal="120" zoomScalePageLayoutView="0" workbookViewId="0" topLeftCell="A1">
      <selection activeCell="I18" sqref="I18"/>
    </sheetView>
  </sheetViews>
  <sheetFormatPr defaultColWidth="9.00390625" defaultRowHeight="12.75"/>
  <cols>
    <col min="1" max="1" width="4.375" style="15" customWidth="1"/>
    <col min="2" max="2" width="7.00390625" style="15" customWidth="1"/>
    <col min="3" max="3" width="6.25390625" style="15" customWidth="1"/>
    <col min="4" max="6" width="9.25390625" style="15" customWidth="1"/>
    <col min="7" max="7" width="10.75390625" style="15" customWidth="1"/>
    <col min="8" max="8" width="8.00390625" style="15" customWidth="1"/>
    <col min="9" max="9" width="10.625" style="15" customWidth="1"/>
    <col min="10" max="10" width="9.625" style="21" bestFit="1" customWidth="1"/>
    <col min="11" max="11" width="9.125" style="21" customWidth="1"/>
    <col min="12" max="16384" width="9.125" style="15" customWidth="1"/>
  </cols>
  <sheetData>
    <row r="1" spans="9:11" ht="17.25" customHeight="1">
      <c r="I1" s="15" t="s">
        <v>106</v>
      </c>
      <c r="K1" s="117" t="s">
        <v>118</v>
      </c>
    </row>
    <row r="2" spans="1:11" ht="11.25">
      <c r="A2" s="170" t="s">
        <v>30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1.25">
      <c r="A3" s="171" t="s">
        <v>130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5" spans="1:7" ht="11.25">
      <c r="A5" s="15" t="s">
        <v>99</v>
      </c>
      <c r="G5" s="15" t="s">
        <v>100</v>
      </c>
    </row>
    <row r="6" spans="1:8" ht="15" customHeight="1">
      <c r="A6" s="15" t="s">
        <v>31</v>
      </c>
      <c r="B6" s="15" t="str">
        <f>Törzsadatok!$B$6</f>
        <v>Bereczki Judit Edina</v>
      </c>
      <c r="G6" s="15" t="s">
        <v>31</v>
      </c>
      <c r="H6" s="15">
        <f>Törzsadatok!$B$14</f>
        <v>0</v>
      </c>
    </row>
    <row r="7" spans="1:8" ht="15" customHeight="1">
      <c r="A7" s="15" t="s">
        <v>32</v>
      </c>
      <c r="B7" s="15">
        <f>Törzsadatok!$B$7</f>
        <v>0</v>
      </c>
      <c r="G7" s="15" t="s">
        <v>33</v>
      </c>
      <c r="H7" s="15">
        <f>Törzsadatok!$B$15</f>
        <v>0</v>
      </c>
    </row>
    <row r="8" spans="1:10" ht="15" customHeight="1">
      <c r="A8" s="15" t="s">
        <v>34</v>
      </c>
      <c r="C8" s="15">
        <f>Törzsadatok!$B$8</f>
        <v>0</v>
      </c>
      <c r="G8" s="15" t="s">
        <v>127</v>
      </c>
      <c r="H8" s="15">
        <f>Törzsadatok!$B$16</f>
        <v>0</v>
      </c>
      <c r="I8" s="55">
        <f>Törzsadatok!$B$17</f>
        <v>28316</v>
      </c>
      <c r="J8" s="55"/>
    </row>
    <row r="9" spans="7:8" ht="15" customHeight="1">
      <c r="G9" s="15" t="s">
        <v>101</v>
      </c>
      <c r="H9" s="15" t="str">
        <f>Törzsadatok!$B$18</f>
        <v>Öreg Lámáné</v>
      </c>
    </row>
    <row r="10" spans="7:9" ht="15" customHeight="1">
      <c r="G10" s="15" t="s">
        <v>128</v>
      </c>
      <c r="H10" s="171">
        <f>Törzsadatok!$B$19</f>
        <v>0</v>
      </c>
      <c r="I10" s="171"/>
    </row>
    <row r="11" spans="2:3" ht="11.25">
      <c r="B11" s="15" t="s">
        <v>125</v>
      </c>
      <c r="C11" s="15">
        <f>Törzsadatok!$F$7</f>
        <v>2015</v>
      </c>
    </row>
    <row r="12" ht="12" thickBot="1"/>
    <row r="13" spans="1:11" ht="13.5" customHeight="1" thickBot="1">
      <c r="A13" s="172" t="s">
        <v>131</v>
      </c>
      <c r="B13" s="173"/>
      <c r="C13" s="174"/>
      <c r="D13" s="13">
        <f>Normalap!$E$19</f>
        <v>0</v>
      </c>
      <c r="E13" s="72"/>
      <c r="F13" s="73"/>
      <c r="G13" s="74" t="s">
        <v>44</v>
      </c>
      <c r="H13" s="12" t="str">
        <f>Normalap!$C$19</f>
        <v>Toyota Co.V.</v>
      </c>
      <c r="I13" s="35"/>
      <c r="J13" s="12"/>
      <c r="K13" s="75"/>
    </row>
    <row r="14" spans="1:11" ht="12" hidden="1" thickBot="1">
      <c r="A14" s="71"/>
      <c r="B14" s="46"/>
      <c r="C14" s="46"/>
      <c r="D14" s="46"/>
      <c r="E14" s="46"/>
      <c r="F14" s="64"/>
      <c r="G14" s="56"/>
      <c r="H14" s="56"/>
      <c r="I14" s="63"/>
      <c r="J14" s="65"/>
      <c r="K14" s="45"/>
    </row>
    <row r="15" spans="1:11" s="21" customFormat="1" ht="12.75" customHeight="1" thickBot="1">
      <c r="A15" s="16" t="s">
        <v>45</v>
      </c>
      <c r="B15" s="16" t="s">
        <v>46</v>
      </c>
      <c r="C15" s="60" t="s">
        <v>35</v>
      </c>
      <c r="D15" s="175" t="s">
        <v>36</v>
      </c>
      <c r="E15" s="176"/>
      <c r="F15" s="177"/>
      <c r="G15" s="61" t="s">
        <v>47</v>
      </c>
      <c r="H15" s="18" t="s">
        <v>48</v>
      </c>
      <c r="I15" s="20" t="s">
        <v>47</v>
      </c>
      <c r="J15" s="67" t="s">
        <v>49</v>
      </c>
      <c r="K15" s="43" t="s">
        <v>50</v>
      </c>
    </row>
    <row r="16" spans="1:11" s="21" customFormat="1" ht="10.5" customHeight="1">
      <c r="A16" s="18" t="s">
        <v>51</v>
      </c>
      <c r="B16" s="18"/>
      <c r="C16" s="18"/>
      <c r="D16" s="18" t="s">
        <v>119</v>
      </c>
      <c r="E16" s="18" t="s">
        <v>120</v>
      </c>
      <c r="F16" s="18" t="s">
        <v>121</v>
      </c>
      <c r="G16" s="17" t="s">
        <v>52</v>
      </c>
      <c r="H16" s="18" t="s">
        <v>132</v>
      </c>
      <c r="I16" s="20" t="s">
        <v>52</v>
      </c>
      <c r="J16" s="19" t="s">
        <v>53</v>
      </c>
      <c r="K16" s="43" t="s">
        <v>54</v>
      </c>
    </row>
    <row r="17" spans="1:11" ht="10.5" customHeight="1" thickBot="1">
      <c r="A17" s="22"/>
      <c r="B17" s="23"/>
      <c r="C17" s="23"/>
      <c r="D17" s="23"/>
      <c r="E17" s="23"/>
      <c r="F17" s="23"/>
      <c r="G17" s="24"/>
      <c r="H17" s="25" t="s">
        <v>133</v>
      </c>
      <c r="I17" s="27" t="s">
        <v>55</v>
      </c>
      <c r="J17" s="26" t="s">
        <v>56</v>
      </c>
      <c r="K17" s="44" t="s">
        <v>57</v>
      </c>
    </row>
    <row r="18" spans="1:11" ht="10.5" customHeight="1">
      <c r="A18" s="66" t="s">
        <v>58</v>
      </c>
      <c r="B18" s="68">
        <v>40029</v>
      </c>
      <c r="C18" s="68">
        <v>40030</v>
      </c>
      <c r="D18" s="62"/>
      <c r="E18" s="62"/>
      <c r="F18" s="63"/>
      <c r="G18" s="63" t="s">
        <v>59</v>
      </c>
      <c r="H18" s="63">
        <v>500</v>
      </c>
      <c r="I18" s="77">
        <f>$F$55*H18*$F$56/100</f>
        <v>21603</v>
      </c>
      <c r="J18" s="77"/>
      <c r="K18" s="78"/>
    </row>
    <row r="19" spans="1:11" ht="10.5" customHeight="1">
      <c r="A19" s="28" t="s">
        <v>60</v>
      </c>
      <c r="B19" s="69">
        <v>39636</v>
      </c>
      <c r="C19" s="69"/>
      <c r="D19" s="32"/>
      <c r="E19" s="32"/>
      <c r="F19" s="30"/>
      <c r="G19" s="30" t="s">
        <v>59</v>
      </c>
      <c r="H19" s="30">
        <v>80</v>
      </c>
      <c r="I19" s="79">
        <f aca="true" t="shared" si="0" ref="I19:I52">$F$55*H19*$F$56/100</f>
        <v>3456.48</v>
      </c>
      <c r="J19" s="79"/>
      <c r="K19" s="80"/>
    </row>
    <row r="20" spans="1:11" ht="10.5" customHeight="1">
      <c r="A20" s="28" t="s">
        <v>61</v>
      </c>
      <c r="B20" s="69">
        <v>39636</v>
      </c>
      <c r="C20" s="69"/>
      <c r="D20" s="32"/>
      <c r="E20" s="32"/>
      <c r="F20" s="30"/>
      <c r="G20" s="30" t="s">
        <v>59</v>
      </c>
      <c r="H20" s="30">
        <v>55</v>
      </c>
      <c r="I20" s="79">
        <f t="shared" si="0"/>
        <v>2376.33</v>
      </c>
      <c r="J20" s="79"/>
      <c r="K20" s="80"/>
    </row>
    <row r="21" spans="1:11" ht="10.5" customHeight="1">
      <c r="A21" s="28" t="s">
        <v>62</v>
      </c>
      <c r="B21" s="69">
        <v>39636</v>
      </c>
      <c r="C21" s="69"/>
      <c r="D21" s="32"/>
      <c r="E21" s="32"/>
      <c r="F21" s="30"/>
      <c r="G21" s="30" t="s">
        <v>59</v>
      </c>
      <c r="H21" s="30">
        <v>55</v>
      </c>
      <c r="I21" s="79">
        <f t="shared" si="0"/>
        <v>2376.33</v>
      </c>
      <c r="J21" s="79"/>
      <c r="K21" s="80"/>
    </row>
    <row r="22" spans="1:11" ht="10.5" customHeight="1">
      <c r="A22" s="28" t="s">
        <v>63</v>
      </c>
      <c r="B22" s="69">
        <v>39637</v>
      </c>
      <c r="C22" s="69"/>
      <c r="D22" s="30"/>
      <c r="E22" s="30"/>
      <c r="F22" s="30"/>
      <c r="G22" s="30" t="s">
        <v>59</v>
      </c>
      <c r="H22" s="30">
        <v>25</v>
      </c>
      <c r="I22" s="79">
        <f t="shared" si="0"/>
        <v>1080.15</v>
      </c>
      <c r="J22" s="79"/>
      <c r="K22" s="80"/>
    </row>
    <row r="23" spans="1:11" ht="10.5" customHeight="1">
      <c r="A23" s="28" t="s">
        <v>64</v>
      </c>
      <c r="B23" s="69">
        <v>39637</v>
      </c>
      <c r="C23" s="69"/>
      <c r="D23" s="30"/>
      <c r="E23" s="30"/>
      <c r="F23" s="30"/>
      <c r="G23" s="30" t="s">
        <v>59</v>
      </c>
      <c r="H23" s="30">
        <v>25</v>
      </c>
      <c r="I23" s="79">
        <f t="shared" si="0"/>
        <v>1080.15</v>
      </c>
      <c r="J23" s="79"/>
      <c r="K23" s="80"/>
    </row>
    <row r="24" spans="1:11" ht="10.5" customHeight="1">
      <c r="A24" s="28" t="s">
        <v>65</v>
      </c>
      <c r="B24" s="69">
        <v>39638</v>
      </c>
      <c r="C24" s="69"/>
      <c r="D24" s="30"/>
      <c r="E24" s="30"/>
      <c r="F24" s="30"/>
      <c r="G24" s="30" t="s">
        <v>59</v>
      </c>
      <c r="H24" s="30">
        <v>10</v>
      </c>
      <c r="I24" s="79">
        <f t="shared" si="0"/>
        <v>432.06</v>
      </c>
      <c r="J24" s="79"/>
      <c r="K24" s="80"/>
    </row>
    <row r="25" spans="1:11" ht="10.5" customHeight="1">
      <c r="A25" s="28" t="s">
        <v>66</v>
      </c>
      <c r="B25" s="69">
        <v>39638</v>
      </c>
      <c r="C25" s="69"/>
      <c r="D25" s="30"/>
      <c r="E25" s="30"/>
      <c r="F25" s="30"/>
      <c r="G25" s="30" t="s">
        <v>59</v>
      </c>
      <c r="H25" s="30">
        <v>10</v>
      </c>
      <c r="I25" s="79">
        <f t="shared" si="0"/>
        <v>432.06</v>
      </c>
      <c r="J25" s="79"/>
      <c r="K25" s="80"/>
    </row>
    <row r="26" spans="1:11" ht="10.5" customHeight="1">
      <c r="A26" s="33" t="s">
        <v>67</v>
      </c>
      <c r="B26" s="69">
        <v>39638</v>
      </c>
      <c r="C26" s="69"/>
      <c r="D26" s="30"/>
      <c r="E26" s="30"/>
      <c r="F26" s="30"/>
      <c r="G26" s="30" t="s">
        <v>59</v>
      </c>
      <c r="H26" s="30">
        <v>10</v>
      </c>
      <c r="I26" s="79">
        <f t="shared" si="0"/>
        <v>432.06</v>
      </c>
      <c r="J26" s="79"/>
      <c r="K26" s="80"/>
    </row>
    <row r="27" spans="1:11" ht="10.5" customHeight="1">
      <c r="A27" s="28" t="s">
        <v>37</v>
      </c>
      <c r="B27" s="69">
        <v>39638</v>
      </c>
      <c r="C27" s="69"/>
      <c r="D27" s="30"/>
      <c r="E27" s="30"/>
      <c r="F27" s="30"/>
      <c r="G27" s="30" t="s">
        <v>59</v>
      </c>
      <c r="H27" s="30">
        <v>10</v>
      </c>
      <c r="I27" s="79">
        <f t="shared" si="0"/>
        <v>432.06</v>
      </c>
      <c r="J27" s="79"/>
      <c r="K27" s="80"/>
    </row>
    <row r="28" spans="1:11" ht="10.5" customHeight="1">
      <c r="A28" s="28" t="s">
        <v>38</v>
      </c>
      <c r="B28" s="69">
        <v>39639</v>
      </c>
      <c r="C28" s="69"/>
      <c r="D28" s="30"/>
      <c r="E28" s="30"/>
      <c r="F28" s="30"/>
      <c r="G28" s="30" t="s">
        <v>59</v>
      </c>
      <c r="H28" s="30">
        <v>25</v>
      </c>
      <c r="I28" s="79">
        <f t="shared" si="0"/>
        <v>1080.15</v>
      </c>
      <c r="J28" s="79"/>
      <c r="K28" s="80"/>
    </row>
    <row r="29" spans="1:11" ht="10.5" customHeight="1">
      <c r="A29" s="28" t="s">
        <v>39</v>
      </c>
      <c r="B29" s="69">
        <v>39639</v>
      </c>
      <c r="C29" s="69"/>
      <c r="D29" s="30"/>
      <c r="E29" s="30"/>
      <c r="F29" s="30"/>
      <c r="G29" s="30" t="s">
        <v>59</v>
      </c>
      <c r="H29" s="30">
        <v>25</v>
      </c>
      <c r="I29" s="79">
        <f t="shared" si="0"/>
        <v>1080.15</v>
      </c>
      <c r="J29" s="79"/>
      <c r="K29" s="80"/>
    </row>
    <row r="30" spans="1:11" ht="10.5" customHeight="1">
      <c r="A30" s="28" t="s">
        <v>40</v>
      </c>
      <c r="B30" s="69">
        <v>39639</v>
      </c>
      <c r="C30" s="69"/>
      <c r="D30" s="30"/>
      <c r="E30" s="30"/>
      <c r="F30" s="30"/>
      <c r="G30" s="30" t="s">
        <v>59</v>
      </c>
      <c r="H30" s="30">
        <v>10</v>
      </c>
      <c r="I30" s="79">
        <f t="shared" si="0"/>
        <v>432.06</v>
      </c>
      <c r="J30" s="79"/>
      <c r="K30" s="80"/>
    </row>
    <row r="31" spans="1:11" ht="10.5" customHeight="1">
      <c r="A31" s="28" t="s">
        <v>41</v>
      </c>
      <c r="B31" s="69">
        <v>39639</v>
      </c>
      <c r="C31" s="69"/>
      <c r="D31" s="30"/>
      <c r="E31" s="30"/>
      <c r="F31" s="30"/>
      <c r="G31" s="30" t="s">
        <v>59</v>
      </c>
      <c r="H31" s="30">
        <v>10</v>
      </c>
      <c r="I31" s="79">
        <f t="shared" si="0"/>
        <v>432.06</v>
      </c>
      <c r="J31" s="79"/>
      <c r="K31" s="80"/>
    </row>
    <row r="32" spans="1:11" ht="10.5" customHeight="1">
      <c r="A32" s="28" t="s">
        <v>42</v>
      </c>
      <c r="B32" s="69">
        <v>39640</v>
      </c>
      <c r="C32" s="69"/>
      <c r="D32" s="30"/>
      <c r="E32" s="30"/>
      <c r="F32" s="30"/>
      <c r="G32" s="30" t="s">
        <v>59</v>
      </c>
      <c r="H32" s="30">
        <v>30</v>
      </c>
      <c r="I32" s="79">
        <f t="shared" si="0"/>
        <v>1296.18</v>
      </c>
      <c r="J32" s="79"/>
      <c r="K32" s="80"/>
    </row>
    <row r="33" spans="1:11" ht="10.5" customHeight="1">
      <c r="A33" s="28" t="s">
        <v>68</v>
      </c>
      <c r="B33" s="69">
        <v>39640</v>
      </c>
      <c r="C33" s="69"/>
      <c r="D33" s="30"/>
      <c r="E33" s="30"/>
      <c r="F33" s="30"/>
      <c r="G33" s="30" t="s">
        <v>59</v>
      </c>
      <c r="H33" s="30">
        <v>5</v>
      </c>
      <c r="I33" s="79">
        <f t="shared" si="0"/>
        <v>216.03</v>
      </c>
      <c r="J33" s="79"/>
      <c r="K33" s="80"/>
    </row>
    <row r="34" spans="1:11" ht="10.5" customHeight="1">
      <c r="A34" s="28" t="s">
        <v>69</v>
      </c>
      <c r="B34" s="70">
        <v>39640</v>
      </c>
      <c r="C34" s="70"/>
      <c r="D34" s="34"/>
      <c r="E34" s="34"/>
      <c r="F34" s="30"/>
      <c r="G34" s="30" t="s">
        <v>59</v>
      </c>
      <c r="H34" s="30">
        <v>30</v>
      </c>
      <c r="I34" s="79">
        <f t="shared" si="0"/>
        <v>1296.18</v>
      </c>
      <c r="J34" s="79"/>
      <c r="K34" s="80"/>
    </row>
    <row r="35" spans="1:11" ht="10.5" customHeight="1">
      <c r="A35" s="28" t="s">
        <v>70</v>
      </c>
      <c r="B35" s="69">
        <v>39640</v>
      </c>
      <c r="C35" s="69"/>
      <c r="D35" s="30"/>
      <c r="E35" s="30"/>
      <c r="F35" s="30"/>
      <c r="G35" s="30" t="s">
        <v>59</v>
      </c>
      <c r="H35" s="30">
        <v>10</v>
      </c>
      <c r="I35" s="79">
        <f t="shared" si="0"/>
        <v>432.06</v>
      </c>
      <c r="J35" s="79"/>
      <c r="K35" s="80"/>
    </row>
    <row r="36" spans="1:11" ht="10.5" customHeight="1">
      <c r="A36" s="28" t="s">
        <v>71</v>
      </c>
      <c r="B36" s="69">
        <v>39643</v>
      </c>
      <c r="C36" s="69"/>
      <c r="D36" s="30"/>
      <c r="E36" s="30"/>
      <c r="F36" s="30"/>
      <c r="G36" s="30" t="s">
        <v>59</v>
      </c>
      <c r="H36" s="30">
        <v>10</v>
      </c>
      <c r="I36" s="79">
        <f t="shared" si="0"/>
        <v>432.06</v>
      </c>
      <c r="J36" s="79"/>
      <c r="K36" s="80"/>
    </row>
    <row r="37" spans="1:11" ht="10.5" customHeight="1">
      <c r="A37" s="28" t="s">
        <v>72</v>
      </c>
      <c r="B37" s="69">
        <v>39643</v>
      </c>
      <c r="C37" s="69"/>
      <c r="D37" s="30"/>
      <c r="E37" s="30"/>
      <c r="F37" s="30"/>
      <c r="G37" s="30" t="s">
        <v>59</v>
      </c>
      <c r="H37" s="30">
        <v>20</v>
      </c>
      <c r="I37" s="79">
        <f t="shared" si="0"/>
        <v>864.12</v>
      </c>
      <c r="J37" s="79"/>
      <c r="K37" s="80"/>
    </row>
    <row r="38" spans="1:11" ht="10.5" customHeight="1">
      <c r="A38" s="28" t="s">
        <v>73</v>
      </c>
      <c r="B38" s="69">
        <v>39643</v>
      </c>
      <c r="C38" s="69"/>
      <c r="D38" s="30"/>
      <c r="E38" s="30"/>
      <c r="F38" s="30"/>
      <c r="G38" s="30" t="s">
        <v>59</v>
      </c>
      <c r="H38" s="30">
        <v>15</v>
      </c>
      <c r="I38" s="79">
        <f t="shared" si="0"/>
        <v>648.09</v>
      </c>
      <c r="J38" s="79"/>
      <c r="K38" s="80"/>
    </row>
    <row r="39" spans="1:11" ht="10.5" customHeight="1">
      <c r="A39" s="28" t="s">
        <v>74</v>
      </c>
      <c r="B39" s="69">
        <v>40031</v>
      </c>
      <c r="C39" s="69"/>
      <c r="D39" s="30"/>
      <c r="E39" s="30"/>
      <c r="F39" s="30"/>
      <c r="G39" s="30" t="s">
        <v>59</v>
      </c>
      <c r="H39" s="30">
        <v>80</v>
      </c>
      <c r="I39" s="79">
        <f t="shared" si="0"/>
        <v>3456.48</v>
      </c>
      <c r="J39" s="79"/>
      <c r="K39" s="80"/>
    </row>
    <row r="40" spans="1:11" ht="10.5" customHeight="1">
      <c r="A40" s="28" t="s">
        <v>75</v>
      </c>
      <c r="B40" s="69">
        <v>39643</v>
      </c>
      <c r="C40" s="69"/>
      <c r="D40" s="30"/>
      <c r="E40" s="30"/>
      <c r="F40" s="30"/>
      <c r="G40" s="30" t="s">
        <v>59</v>
      </c>
      <c r="H40" s="30">
        <v>80</v>
      </c>
      <c r="I40" s="79">
        <f t="shared" si="0"/>
        <v>3456.48</v>
      </c>
      <c r="J40" s="79"/>
      <c r="K40" s="80"/>
    </row>
    <row r="41" spans="1:11" ht="10.5" customHeight="1">
      <c r="A41" s="28" t="s">
        <v>76</v>
      </c>
      <c r="B41" s="69">
        <v>39643</v>
      </c>
      <c r="C41" s="69"/>
      <c r="D41" s="30"/>
      <c r="E41" s="30"/>
      <c r="F41" s="30"/>
      <c r="G41" s="30" t="s">
        <v>59</v>
      </c>
      <c r="H41" s="30">
        <v>55</v>
      </c>
      <c r="I41" s="79">
        <f t="shared" si="0"/>
        <v>2376.33</v>
      </c>
      <c r="J41" s="79"/>
      <c r="K41" s="80"/>
    </row>
    <row r="42" spans="1:11" ht="10.5" customHeight="1">
      <c r="A42" s="28" t="s">
        <v>77</v>
      </c>
      <c r="B42" s="69">
        <v>39643</v>
      </c>
      <c r="C42" s="69"/>
      <c r="D42" s="30"/>
      <c r="E42" s="30"/>
      <c r="F42" s="30"/>
      <c r="G42" s="30" t="s">
        <v>59</v>
      </c>
      <c r="H42" s="30">
        <v>55</v>
      </c>
      <c r="I42" s="79">
        <f t="shared" si="0"/>
        <v>2376.33</v>
      </c>
      <c r="J42" s="79"/>
      <c r="K42" s="80"/>
    </row>
    <row r="43" spans="1:11" ht="10.5" customHeight="1">
      <c r="A43" s="28" t="s">
        <v>78</v>
      </c>
      <c r="B43" s="69">
        <v>39644</v>
      </c>
      <c r="C43" s="69"/>
      <c r="D43" s="30"/>
      <c r="E43" s="30"/>
      <c r="F43" s="30"/>
      <c r="G43" s="30" t="s">
        <v>59</v>
      </c>
      <c r="H43" s="30">
        <v>10</v>
      </c>
      <c r="I43" s="79">
        <f t="shared" si="0"/>
        <v>432.06</v>
      </c>
      <c r="J43" s="79"/>
      <c r="K43" s="80"/>
    </row>
    <row r="44" spans="1:11" ht="10.5" customHeight="1">
      <c r="A44" s="28" t="s">
        <v>79</v>
      </c>
      <c r="B44" s="69">
        <v>39644</v>
      </c>
      <c r="C44" s="69"/>
      <c r="D44" s="30"/>
      <c r="E44" s="30"/>
      <c r="F44" s="30"/>
      <c r="G44" s="30" t="s">
        <v>59</v>
      </c>
      <c r="H44" s="30">
        <v>35</v>
      </c>
      <c r="I44" s="79">
        <f t="shared" si="0"/>
        <v>1512.21</v>
      </c>
      <c r="J44" s="79"/>
      <c r="K44" s="80"/>
    </row>
    <row r="45" spans="1:11" ht="10.5" customHeight="1">
      <c r="A45" s="28" t="s">
        <v>80</v>
      </c>
      <c r="B45" s="69">
        <v>39644</v>
      </c>
      <c r="C45" s="69"/>
      <c r="D45" s="30"/>
      <c r="E45" s="30"/>
      <c r="F45" s="30"/>
      <c r="G45" s="30" t="s">
        <v>59</v>
      </c>
      <c r="H45" s="30">
        <v>10</v>
      </c>
      <c r="I45" s="79">
        <f t="shared" si="0"/>
        <v>432.06</v>
      </c>
      <c r="J45" s="79"/>
      <c r="K45" s="80"/>
    </row>
    <row r="46" spans="1:11" ht="10.5" customHeight="1">
      <c r="A46" s="28" t="s">
        <v>81</v>
      </c>
      <c r="B46" s="69">
        <v>39644</v>
      </c>
      <c r="C46" s="69"/>
      <c r="D46" s="30"/>
      <c r="E46" s="30"/>
      <c r="F46" s="30"/>
      <c r="G46" s="30" t="s">
        <v>59</v>
      </c>
      <c r="H46" s="30">
        <v>40</v>
      </c>
      <c r="I46" s="79">
        <f t="shared" si="0"/>
        <v>1728.24</v>
      </c>
      <c r="J46" s="79"/>
      <c r="K46" s="80"/>
    </row>
    <row r="47" spans="1:11" ht="10.5" customHeight="1">
      <c r="A47" s="28" t="s">
        <v>82</v>
      </c>
      <c r="B47" s="69">
        <v>39644</v>
      </c>
      <c r="C47" s="69"/>
      <c r="D47" s="30"/>
      <c r="E47" s="30"/>
      <c r="F47" s="30"/>
      <c r="G47" s="30" t="s">
        <v>59</v>
      </c>
      <c r="H47" s="30">
        <v>55</v>
      </c>
      <c r="I47" s="79">
        <f t="shared" si="0"/>
        <v>2376.33</v>
      </c>
      <c r="J47" s="79"/>
      <c r="K47" s="80"/>
    </row>
    <row r="48" spans="1:11" ht="10.5" customHeight="1">
      <c r="A48" s="28" t="s">
        <v>83</v>
      </c>
      <c r="B48" s="69"/>
      <c r="C48" s="69"/>
      <c r="D48" s="30"/>
      <c r="E48" s="30"/>
      <c r="F48" s="30"/>
      <c r="G48" s="30"/>
      <c r="H48" s="30"/>
      <c r="I48" s="79">
        <f t="shared" si="0"/>
        <v>0</v>
      </c>
      <c r="J48" s="79"/>
      <c r="K48" s="80"/>
    </row>
    <row r="49" spans="1:11" ht="10.5" customHeight="1">
      <c r="A49" s="28" t="s">
        <v>84</v>
      </c>
      <c r="B49" s="69"/>
      <c r="C49" s="69"/>
      <c r="D49" s="30"/>
      <c r="E49" s="30"/>
      <c r="F49" s="30"/>
      <c r="G49" s="30"/>
      <c r="H49" s="30"/>
      <c r="I49" s="79">
        <f t="shared" si="0"/>
        <v>0</v>
      </c>
      <c r="J49" s="79"/>
      <c r="K49" s="80"/>
    </row>
    <row r="50" spans="1:11" ht="10.5" customHeight="1">
      <c r="A50" s="28" t="s">
        <v>85</v>
      </c>
      <c r="B50" s="69"/>
      <c r="C50" s="69"/>
      <c r="D50" s="30"/>
      <c r="E50" s="30"/>
      <c r="F50" s="30"/>
      <c r="G50" s="30"/>
      <c r="H50" s="30"/>
      <c r="I50" s="79">
        <f t="shared" si="0"/>
        <v>0</v>
      </c>
      <c r="J50" s="79"/>
      <c r="K50" s="80"/>
    </row>
    <row r="51" spans="1:11" ht="10.5" customHeight="1">
      <c r="A51" s="28" t="s">
        <v>86</v>
      </c>
      <c r="B51" s="69"/>
      <c r="C51" s="69"/>
      <c r="D51" s="30"/>
      <c r="E51" s="30"/>
      <c r="F51" s="30"/>
      <c r="G51" s="30"/>
      <c r="H51" s="30"/>
      <c r="I51" s="79">
        <f t="shared" si="0"/>
        <v>0</v>
      </c>
      <c r="J51" s="79"/>
      <c r="K51" s="80"/>
    </row>
    <row r="52" spans="1:11" ht="10.5" customHeight="1" thickBot="1">
      <c r="A52" s="83" t="s">
        <v>87</v>
      </c>
      <c r="B52" s="76"/>
      <c r="C52" s="76"/>
      <c r="D52" s="14"/>
      <c r="E52" s="14"/>
      <c r="F52" s="14"/>
      <c r="G52" s="14"/>
      <c r="H52" s="14"/>
      <c r="I52" s="81">
        <f t="shared" si="0"/>
        <v>0</v>
      </c>
      <c r="J52" s="81"/>
      <c r="K52" s="82"/>
    </row>
    <row r="53" spans="1:11" s="102" customFormat="1" ht="14.25" customHeight="1" thickBot="1">
      <c r="A53" s="96" t="s">
        <v>88</v>
      </c>
      <c r="B53" s="97"/>
      <c r="C53" s="97"/>
      <c r="D53" s="97"/>
      <c r="E53" s="97"/>
      <c r="F53" s="97"/>
      <c r="G53" s="98"/>
      <c r="H53" s="99">
        <f>SUM(H18:H52)</f>
        <v>1390</v>
      </c>
      <c r="I53" s="100">
        <f>SUM(I18:I52)</f>
        <v>60056.34</v>
      </c>
      <c r="J53" s="100">
        <f>SUM(J18:J52)</f>
        <v>0</v>
      </c>
      <c r="K53" s="101">
        <f>SUM(K18:K52)</f>
        <v>0</v>
      </c>
    </row>
    <row r="54" spans="1:11" ht="10.5" customHeight="1">
      <c r="A54" s="88" t="s">
        <v>89</v>
      </c>
      <c r="B54" s="89"/>
      <c r="C54" s="89"/>
      <c r="D54" s="89"/>
      <c r="E54" s="89"/>
      <c r="F54" s="47" t="str">
        <f>IF(Normalap!$F$16=1,"benzin","gázolaj")</f>
        <v>benzin</v>
      </c>
      <c r="G54" s="21"/>
      <c r="H54" s="21"/>
      <c r="I54" s="21"/>
      <c r="K54" s="45"/>
    </row>
    <row r="55" spans="1:11" ht="10.5" customHeight="1">
      <c r="A55" s="37" t="s">
        <v>90</v>
      </c>
      <c r="B55" s="31"/>
      <c r="C55" s="38"/>
      <c r="D55" s="31"/>
      <c r="E55" s="31"/>
      <c r="F55" s="95">
        <f>Normalap!C6</f>
        <v>379</v>
      </c>
      <c r="G55" s="84" t="s">
        <v>91</v>
      </c>
      <c r="H55" s="39"/>
      <c r="I55" s="42"/>
      <c r="J55" s="103">
        <f>I53</f>
        <v>60056.34</v>
      </c>
      <c r="K55" s="45"/>
    </row>
    <row r="56" spans="1:11" ht="10.5" customHeight="1">
      <c r="A56" s="37" t="s">
        <v>92</v>
      </c>
      <c r="B56" s="31"/>
      <c r="C56" s="31"/>
      <c r="D56" s="31"/>
      <c r="E56" s="38"/>
      <c r="F56" s="95">
        <f>Normalap!$E$23</f>
        <v>11.4</v>
      </c>
      <c r="G56" s="84" t="s">
        <v>93</v>
      </c>
      <c r="H56" s="39"/>
      <c r="I56" s="42"/>
      <c r="J56" s="103">
        <f>H53*Normalap!$E$25</f>
        <v>12510</v>
      </c>
      <c r="K56" s="45"/>
    </row>
    <row r="57" spans="1:11" ht="10.5" customHeight="1">
      <c r="A57" s="36" t="s">
        <v>94</v>
      </c>
      <c r="B57" s="87"/>
      <c r="C57" s="21"/>
      <c r="D57" s="21"/>
      <c r="E57" s="21"/>
      <c r="F57" s="90"/>
      <c r="G57" s="84" t="s">
        <v>122</v>
      </c>
      <c r="H57" s="39"/>
      <c r="I57" s="42"/>
      <c r="J57" s="104">
        <f>SUM(J55+J56)</f>
        <v>72566.34</v>
      </c>
      <c r="K57" s="45"/>
    </row>
    <row r="58" spans="1:11" ht="10.5" customHeight="1">
      <c r="A58" s="92"/>
      <c r="B58" s="178" t="s">
        <v>95</v>
      </c>
      <c r="C58" s="178"/>
      <c r="D58" s="85"/>
      <c r="E58" s="84"/>
      <c r="F58" s="95" t="s">
        <v>96</v>
      </c>
      <c r="G58" s="105" t="s">
        <v>123</v>
      </c>
      <c r="H58" s="39"/>
      <c r="I58" s="42"/>
      <c r="J58" s="48">
        <f>J57+J53+K53</f>
        <v>72566.34</v>
      </c>
      <c r="K58" s="45"/>
    </row>
    <row r="59" spans="1:11" ht="10.5" customHeight="1">
      <c r="A59" s="92"/>
      <c r="B59" s="169" t="s">
        <v>97</v>
      </c>
      <c r="C59" s="169"/>
      <c r="D59" s="85"/>
      <c r="E59" s="84"/>
      <c r="F59" s="95" t="s">
        <v>96</v>
      </c>
      <c r="G59" s="106" t="s">
        <v>124</v>
      </c>
      <c r="H59" s="93"/>
      <c r="I59" s="93"/>
      <c r="J59" s="49">
        <v>0</v>
      </c>
      <c r="K59" s="45"/>
    </row>
    <row r="60" spans="1:11" ht="10.5" customHeight="1">
      <c r="A60" s="91"/>
      <c r="B60" s="169" t="s">
        <v>98</v>
      </c>
      <c r="C60" s="169"/>
      <c r="D60" s="21"/>
      <c r="E60" s="30"/>
      <c r="F60" s="94" t="s">
        <v>96</v>
      </c>
      <c r="G60" s="29"/>
      <c r="H60" s="31"/>
      <c r="I60" s="38"/>
      <c r="J60" s="30"/>
      <c r="K60" s="45"/>
    </row>
    <row r="61" spans="1:11" ht="10.5" customHeight="1" thickBot="1">
      <c r="A61" s="86"/>
      <c r="B61" s="40"/>
      <c r="C61" s="40"/>
      <c r="D61" s="40"/>
      <c r="E61" s="40"/>
      <c r="F61" s="40"/>
      <c r="G61" s="86"/>
      <c r="H61" s="40"/>
      <c r="I61" s="40"/>
      <c r="J61" s="40"/>
      <c r="K61" s="41"/>
    </row>
    <row r="62" ht="12" thickBot="1"/>
    <row r="63" spans="6:9" ht="13.5" thickBot="1">
      <c r="F63" s="118" t="s">
        <v>102</v>
      </c>
      <c r="G63" s="119"/>
      <c r="H63" s="119"/>
      <c r="I63" s="120">
        <f>J58-J59</f>
        <v>72566.34</v>
      </c>
    </row>
    <row r="65" spans="2:10" ht="11.25">
      <c r="B65" s="15" t="s">
        <v>103</v>
      </c>
      <c r="H65" s="50"/>
      <c r="I65" s="50"/>
      <c r="J65" s="50"/>
    </row>
    <row r="66" ht="11.25">
      <c r="I66" s="51" t="s">
        <v>104</v>
      </c>
    </row>
    <row r="68" spans="2:10" ht="11.25">
      <c r="B68" s="15" t="s">
        <v>105</v>
      </c>
      <c r="H68" s="50"/>
      <c r="I68" s="50"/>
      <c r="J68" s="50"/>
    </row>
    <row r="69" ht="11.25">
      <c r="I69" s="51" t="s">
        <v>104</v>
      </c>
    </row>
    <row r="70" ht="11.25">
      <c r="B70" s="15" t="s">
        <v>43</v>
      </c>
    </row>
  </sheetData>
  <sheetProtection password="C6BE" sheet="1" objects="1" scenarios="1"/>
  <protectedRanges>
    <protectedRange sqref="J55:J57" name="Tartom?ny1_1"/>
  </protectedRanges>
  <mergeCells count="8">
    <mergeCell ref="B60:C60"/>
    <mergeCell ref="B58:C58"/>
    <mergeCell ref="B59:C59"/>
    <mergeCell ref="D15:F15"/>
    <mergeCell ref="H10:I10"/>
    <mergeCell ref="A2:K2"/>
    <mergeCell ref="A3:K3"/>
    <mergeCell ref="A13:C13"/>
  </mergeCells>
  <printOptions/>
  <pageMargins left="0.58" right="0.24" top="0.17" bottom="0.2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F19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18.00390625" style="0" bestFit="1" customWidth="1"/>
    <col min="2" max="2" width="27.25390625" style="0" bestFit="1" customWidth="1"/>
  </cols>
  <sheetData>
    <row r="3" ht="12.75">
      <c r="A3" t="s">
        <v>99</v>
      </c>
    </row>
    <row r="6" spans="1:2" ht="39" customHeight="1">
      <c r="A6" s="54" t="s">
        <v>107</v>
      </c>
      <c r="B6" s="52" t="s">
        <v>222</v>
      </c>
    </row>
    <row r="7" spans="1:6" ht="39" customHeight="1">
      <c r="A7" s="54" t="s">
        <v>108</v>
      </c>
      <c r="B7" s="52"/>
      <c r="E7" t="s">
        <v>126</v>
      </c>
      <c r="F7" s="52">
        <v>2015</v>
      </c>
    </row>
    <row r="8" spans="1:2" ht="39" customHeight="1">
      <c r="A8" s="54" t="s">
        <v>109</v>
      </c>
      <c r="B8" s="52"/>
    </row>
    <row r="9" ht="39" customHeight="1" hidden="1"/>
    <row r="10" ht="39" customHeight="1" hidden="1"/>
    <row r="11" ht="39" customHeight="1" hidden="1"/>
    <row r="12" ht="57" customHeight="1">
      <c r="A12" t="s">
        <v>110</v>
      </c>
    </row>
    <row r="13" ht="3.75" customHeight="1"/>
    <row r="14" spans="1:2" ht="39" customHeight="1">
      <c r="A14" s="54" t="s">
        <v>111</v>
      </c>
      <c r="B14" s="52"/>
    </row>
    <row r="15" spans="1:2" ht="39" customHeight="1">
      <c r="A15" s="54" t="s">
        <v>112</v>
      </c>
      <c r="B15" s="52"/>
    </row>
    <row r="16" spans="1:2" ht="39" customHeight="1">
      <c r="A16" s="54" t="s">
        <v>113</v>
      </c>
      <c r="B16" s="52"/>
    </row>
    <row r="17" spans="1:2" ht="39" customHeight="1">
      <c r="A17" s="54" t="s">
        <v>114</v>
      </c>
      <c r="B17" s="53">
        <v>28316</v>
      </c>
    </row>
    <row r="18" spans="1:2" ht="39" customHeight="1">
      <c r="A18" s="54" t="s">
        <v>115</v>
      </c>
      <c r="B18" s="52" t="s">
        <v>117</v>
      </c>
    </row>
    <row r="19" spans="1:2" ht="39" customHeight="1">
      <c r="A19" s="54" t="s">
        <v>116</v>
      </c>
      <c r="B19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18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10.75390625" style="0" bestFit="1" customWidth="1"/>
    <col min="5" max="5" width="10.75390625" style="0" bestFit="1" customWidth="1"/>
  </cols>
  <sheetData>
    <row r="1" spans="2:6" ht="12.75">
      <c r="B1" t="s">
        <v>207</v>
      </c>
      <c r="F1" t="s">
        <v>208</v>
      </c>
    </row>
    <row r="2" ht="13.5" thickBot="1"/>
    <row r="3" spans="1:7" ht="13.5" thickBot="1">
      <c r="A3" s="3" t="s">
        <v>3</v>
      </c>
      <c r="B3" s="112">
        <v>379</v>
      </c>
      <c r="C3" s="4" t="s">
        <v>2</v>
      </c>
      <c r="E3" s="3" t="s">
        <v>3</v>
      </c>
      <c r="F3" s="112">
        <v>0</v>
      </c>
      <c r="G3" s="4" t="s">
        <v>2</v>
      </c>
    </row>
    <row r="4" spans="1:7" ht="13.5" thickBot="1">
      <c r="A4" s="3" t="s">
        <v>4</v>
      </c>
      <c r="B4" s="113">
        <v>344</v>
      </c>
      <c r="C4" s="4" t="s">
        <v>2</v>
      </c>
      <c r="E4" s="3" t="s">
        <v>4</v>
      </c>
      <c r="F4" s="113">
        <v>0</v>
      </c>
      <c r="G4" s="4" t="s">
        <v>2</v>
      </c>
    </row>
    <row r="5" spans="1:7" ht="13.5" thickBot="1">
      <c r="A5" s="3" t="s">
        <v>5</v>
      </c>
      <c r="B5" s="114">
        <v>333</v>
      </c>
      <c r="C5" s="4" t="s">
        <v>2</v>
      </c>
      <c r="E5" s="3" t="s">
        <v>5</v>
      </c>
      <c r="F5" s="114">
        <v>0</v>
      </c>
      <c r="G5" s="4" t="s">
        <v>2</v>
      </c>
    </row>
    <row r="6" spans="1:7" ht="13.5" thickBot="1">
      <c r="A6" s="3" t="s">
        <v>6</v>
      </c>
      <c r="B6" s="113">
        <v>357</v>
      </c>
      <c r="C6" s="4" t="s">
        <v>2</v>
      </c>
      <c r="E6" s="3" t="s">
        <v>6</v>
      </c>
      <c r="F6" s="113">
        <v>0</v>
      </c>
      <c r="G6" s="4" t="s">
        <v>2</v>
      </c>
    </row>
    <row r="7" spans="1:7" ht="13.5" thickBot="1">
      <c r="A7" s="3" t="s">
        <v>7</v>
      </c>
      <c r="B7" s="113">
        <v>368</v>
      </c>
      <c r="C7" s="4" t="s">
        <v>2</v>
      </c>
      <c r="E7" s="3" t="s">
        <v>7</v>
      </c>
      <c r="F7" s="113">
        <v>0</v>
      </c>
      <c r="G7" s="4" t="s">
        <v>2</v>
      </c>
    </row>
    <row r="8" spans="1:7" ht="13.5" thickBot="1">
      <c r="A8" s="3" t="s">
        <v>8</v>
      </c>
      <c r="B8" s="114">
        <v>383</v>
      </c>
      <c r="C8" s="4" t="s">
        <v>2</v>
      </c>
      <c r="E8" s="3" t="s">
        <v>8</v>
      </c>
      <c r="F8" s="114">
        <v>0</v>
      </c>
      <c r="G8" s="4" t="s">
        <v>2</v>
      </c>
    </row>
    <row r="9" spans="1:7" ht="13.5" thickBot="1">
      <c r="A9" s="3" t="s">
        <v>9</v>
      </c>
      <c r="B9" s="113">
        <v>386</v>
      </c>
      <c r="C9" s="4" t="s">
        <v>2</v>
      </c>
      <c r="E9" s="3" t="s">
        <v>9</v>
      </c>
      <c r="F9" s="113">
        <v>0</v>
      </c>
      <c r="G9" s="4" t="s">
        <v>2</v>
      </c>
    </row>
    <row r="10" spans="1:7" ht="13.5" thickBot="1">
      <c r="A10" s="3" t="s">
        <v>10</v>
      </c>
      <c r="B10" s="114">
        <v>390</v>
      </c>
      <c r="C10" s="4" t="s">
        <v>2</v>
      </c>
      <c r="E10" s="3" t="s">
        <v>10</v>
      </c>
      <c r="F10" s="114">
        <v>0</v>
      </c>
      <c r="G10" s="4" t="s">
        <v>2</v>
      </c>
    </row>
    <row r="11" spans="1:7" ht="13.5" thickBot="1">
      <c r="A11" s="3" t="s">
        <v>11</v>
      </c>
      <c r="B11" s="113">
        <v>383</v>
      </c>
      <c r="C11" s="4" t="s">
        <v>2</v>
      </c>
      <c r="E11" s="3" t="s">
        <v>11</v>
      </c>
      <c r="F11" s="113"/>
      <c r="G11" s="4" t="s">
        <v>2</v>
      </c>
    </row>
    <row r="12" spans="1:7" ht="13.5" thickBot="1">
      <c r="A12" s="3" t="s">
        <v>12</v>
      </c>
      <c r="B12" s="114">
        <v>359</v>
      </c>
      <c r="C12" s="4" t="s">
        <v>2</v>
      </c>
      <c r="E12" s="3" t="s">
        <v>12</v>
      </c>
      <c r="F12" s="114"/>
      <c r="G12" s="4" t="s">
        <v>2</v>
      </c>
    </row>
    <row r="13" spans="1:7" ht="13.5" thickBot="1">
      <c r="A13" s="3" t="s">
        <v>13</v>
      </c>
      <c r="B13" s="113">
        <v>349</v>
      </c>
      <c r="C13" s="4" t="s">
        <v>2</v>
      </c>
      <c r="E13" s="3" t="s">
        <v>13</v>
      </c>
      <c r="F13" s="113"/>
      <c r="G13" s="4" t="s">
        <v>2</v>
      </c>
    </row>
    <row r="14" spans="1:7" ht="13.5" thickBot="1">
      <c r="A14" s="3" t="s">
        <v>14</v>
      </c>
      <c r="B14" s="115">
        <v>332</v>
      </c>
      <c r="C14" s="4" t="s">
        <v>2</v>
      </c>
      <c r="E14" s="3" t="s">
        <v>14</v>
      </c>
      <c r="F14" s="115"/>
      <c r="G14" s="4" t="s">
        <v>2</v>
      </c>
    </row>
    <row r="18" spans="1:5" ht="12.75">
      <c r="A18" s="179" t="s">
        <v>225</v>
      </c>
      <c r="B18" s="179"/>
      <c r="C18" s="179"/>
      <c r="D18" s="179"/>
      <c r="E18" s="17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Q45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2.625" style="0" customWidth="1"/>
    <col min="2" max="2" width="16.625" style="0" customWidth="1"/>
    <col min="3" max="3" width="11.375" style="0" customWidth="1"/>
    <col min="4" max="4" width="12.25390625" style="0" customWidth="1"/>
    <col min="5" max="5" width="7.75390625" style="0" customWidth="1"/>
    <col min="6" max="6" width="6.625" style="0" customWidth="1"/>
    <col min="7" max="7" width="17.875" style="0" customWidth="1"/>
    <col min="8" max="8" width="11.125" style="0" customWidth="1"/>
    <col min="9" max="11" width="8.75390625" style="0" customWidth="1"/>
  </cols>
  <sheetData>
    <row r="1" spans="1:9" ht="32.25" customHeight="1">
      <c r="A1" s="164" t="s">
        <v>19</v>
      </c>
      <c r="B1" s="165"/>
      <c r="C1" s="165"/>
      <c r="D1" s="165"/>
      <c r="E1" s="165"/>
      <c r="F1" s="165"/>
      <c r="G1" s="165"/>
      <c r="H1" s="165"/>
      <c r="I1" s="165"/>
    </row>
    <row r="2" spans="2:4" ht="36" customHeight="1">
      <c r="B2" s="116" t="s">
        <v>20</v>
      </c>
      <c r="C2" s="52"/>
      <c r="D2" s="52"/>
    </row>
    <row r="3" spans="1:12" ht="23.25" customHeight="1">
      <c r="A3" s="168" t="s">
        <v>1</v>
      </c>
      <c r="B3" s="168"/>
      <c r="C3" s="168"/>
      <c r="D3" s="168"/>
      <c r="E3" s="168"/>
      <c r="F3" s="168"/>
      <c r="G3" s="168"/>
      <c r="H3" s="161"/>
      <c r="I3" s="161"/>
      <c r="K3" s="161"/>
      <c r="L3" s="161"/>
    </row>
    <row r="4" spans="1:12" ht="13.5" thickBot="1">
      <c r="A4" s="1"/>
      <c r="B4" s="1"/>
      <c r="C4" s="1"/>
      <c r="D4" s="1"/>
      <c r="H4" s="6"/>
      <c r="I4" s="6"/>
      <c r="K4" s="162"/>
      <c r="L4" s="162"/>
    </row>
    <row r="5" spans="2:12" ht="25.5" customHeight="1" thickBot="1">
      <c r="B5" s="156">
        <v>2015</v>
      </c>
      <c r="C5" s="167"/>
      <c r="D5" s="167"/>
      <c r="G5" s="122" t="s">
        <v>160</v>
      </c>
      <c r="H5" s="123">
        <v>2010</v>
      </c>
      <c r="I5" s="7" t="s">
        <v>161</v>
      </c>
      <c r="K5" s="6"/>
      <c r="L5" s="7"/>
    </row>
    <row r="6" spans="2:12" ht="13.5" thickBot="1">
      <c r="B6" s="154" t="s">
        <v>3</v>
      </c>
      <c r="C6" s="152">
        <v>379</v>
      </c>
      <c r="D6" s="155" t="s">
        <v>2</v>
      </c>
      <c r="H6" s="6"/>
      <c r="I6" s="7" t="s">
        <v>162</v>
      </c>
      <c r="K6" s="6"/>
      <c r="L6" s="7"/>
    </row>
    <row r="7" spans="2:17" ht="13.5" thickBot="1">
      <c r="B7" s="154" t="s">
        <v>4</v>
      </c>
      <c r="C7" s="152">
        <v>344</v>
      </c>
      <c r="D7" s="155" t="s">
        <v>2</v>
      </c>
      <c r="H7" s="6"/>
      <c r="I7" s="124" t="s">
        <v>163</v>
      </c>
      <c r="J7" s="125"/>
      <c r="K7" s="126"/>
      <c r="L7" s="124"/>
      <c r="M7" s="125"/>
      <c r="N7" s="125"/>
      <c r="O7" s="125"/>
      <c r="P7" s="125"/>
      <c r="Q7" s="125"/>
    </row>
    <row r="8" spans="2:12" ht="13.5" thickBot="1">
      <c r="B8" s="154" t="s">
        <v>5</v>
      </c>
      <c r="C8" s="152">
        <v>333</v>
      </c>
      <c r="D8" s="155" t="s">
        <v>2</v>
      </c>
      <c r="H8" s="6"/>
      <c r="I8" s="7"/>
      <c r="K8" s="6"/>
      <c r="L8" s="7"/>
    </row>
    <row r="9" spans="2:12" ht="15" customHeight="1" thickBot="1">
      <c r="B9" s="154" t="s">
        <v>6</v>
      </c>
      <c r="C9" s="152">
        <v>357</v>
      </c>
      <c r="D9" s="155" t="s">
        <v>2</v>
      </c>
      <c r="H9" s="6"/>
      <c r="I9" s="158" t="s">
        <v>211</v>
      </c>
      <c r="K9" s="6"/>
      <c r="L9" s="7"/>
    </row>
    <row r="10" spans="2:12" ht="13.5" thickBot="1">
      <c r="B10" s="154" t="s">
        <v>7</v>
      </c>
      <c r="C10" s="152">
        <v>368</v>
      </c>
      <c r="D10" s="155" t="s">
        <v>2</v>
      </c>
      <c r="H10" s="6"/>
      <c r="I10" s="159" t="s">
        <v>212</v>
      </c>
      <c r="K10" s="6"/>
      <c r="L10" s="7"/>
    </row>
    <row r="11" spans="2:12" ht="13.5" thickBot="1">
      <c r="B11" s="154" t="s">
        <v>8</v>
      </c>
      <c r="C11" s="152">
        <v>383</v>
      </c>
      <c r="D11" s="155" t="s">
        <v>2</v>
      </c>
      <c r="H11" s="6"/>
      <c r="I11" s="7"/>
      <c r="K11" s="6"/>
      <c r="L11" s="7"/>
    </row>
    <row r="12" spans="2:12" ht="13.5" thickBot="1">
      <c r="B12" s="154" t="s">
        <v>9</v>
      </c>
      <c r="C12" s="152">
        <v>386</v>
      </c>
      <c r="D12" s="155" t="s">
        <v>2</v>
      </c>
      <c r="H12" s="6"/>
      <c r="I12" s="7"/>
      <c r="K12" s="6"/>
      <c r="L12" s="7"/>
    </row>
    <row r="13" spans="2:12" ht="13.5" thickBot="1">
      <c r="B13" s="154" t="s">
        <v>10</v>
      </c>
      <c r="C13" s="152">
        <v>390</v>
      </c>
      <c r="D13" s="155" t="s">
        <v>2</v>
      </c>
      <c r="H13" s="6"/>
      <c r="I13" s="7"/>
      <c r="K13" s="6"/>
      <c r="L13" s="7"/>
    </row>
    <row r="14" spans="2:12" ht="13.5" thickBot="1">
      <c r="B14" s="154" t="s">
        <v>11</v>
      </c>
      <c r="C14" s="152">
        <v>383</v>
      </c>
      <c r="D14" s="155" t="s">
        <v>2</v>
      </c>
      <c r="H14" s="6"/>
      <c r="I14" s="7"/>
      <c r="K14" s="6"/>
      <c r="L14" s="7"/>
    </row>
    <row r="15" spans="2:12" ht="13.5" thickBot="1">
      <c r="B15" s="154" t="s">
        <v>12</v>
      </c>
      <c r="C15" s="152">
        <v>359</v>
      </c>
      <c r="D15" s="155" t="s">
        <v>2</v>
      </c>
      <c r="H15" s="6"/>
      <c r="I15" s="7"/>
      <c r="K15" s="6"/>
      <c r="L15" s="7"/>
    </row>
    <row r="16" spans="2:12" ht="13.5" thickBot="1">
      <c r="B16" s="154" t="s">
        <v>13</v>
      </c>
      <c r="C16" s="152">
        <v>349</v>
      </c>
      <c r="D16" s="155" t="s">
        <v>2</v>
      </c>
      <c r="E16" t="s">
        <v>27</v>
      </c>
      <c r="F16" s="108">
        <v>1</v>
      </c>
      <c r="G16" t="s">
        <v>28</v>
      </c>
      <c r="H16" s="6"/>
      <c r="I16" s="7"/>
      <c r="K16" s="6"/>
      <c r="L16" s="7"/>
    </row>
    <row r="17" spans="2:12" ht="13.5" thickBot="1">
      <c r="B17" s="154" t="s">
        <v>14</v>
      </c>
      <c r="C17" s="153">
        <v>332</v>
      </c>
      <c r="D17" s="155" t="s">
        <v>2</v>
      </c>
      <c r="H17" s="6"/>
      <c r="I17" s="7"/>
      <c r="K17" s="6"/>
      <c r="L17" s="7"/>
    </row>
    <row r="18" spans="8:13" ht="13.5" thickBot="1">
      <c r="H18" s="8"/>
      <c r="I18" s="127" t="s">
        <v>166</v>
      </c>
      <c r="J18" s="128"/>
      <c r="K18" s="129"/>
      <c r="L18" s="157">
        <v>500</v>
      </c>
      <c r="M18" s="128" t="s">
        <v>167</v>
      </c>
    </row>
    <row r="19" spans="2:12" ht="13.5" thickBot="1">
      <c r="B19" s="10" t="s">
        <v>21</v>
      </c>
      <c r="C19" s="109" t="s">
        <v>223</v>
      </c>
      <c r="D19" s="11" t="s">
        <v>22</v>
      </c>
      <c r="E19" s="108"/>
      <c r="H19" s="8"/>
      <c r="I19" s="9" t="s">
        <v>168</v>
      </c>
      <c r="K19" s="8"/>
      <c r="L19" s="9"/>
    </row>
    <row r="20" spans="1:9" ht="13.5" thickBot="1">
      <c r="A20" t="s">
        <v>17</v>
      </c>
      <c r="C20" s="107">
        <v>2500</v>
      </c>
      <c r="D20" t="s">
        <v>18</v>
      </c>
      <c r="H20" s="6"/>
      <c r="I20" s="7" t="s">
        <v>169</v>
      </c>
    </row>
    <row r="21" spans="8:9" ht="12.75">
      <c r="H21" s="6"/>
      <c r="I21" s="7" t="s">
        <v>170</v>
      </c>
    </row>
    <row r="22" spans="1:9" ht="13.5" thickBot="1">
      <c r="A22" t="s">
        <v>16</v>
      </c>
      <c r="H22" s="6"/>
      <c r="I22" s="7" t="s">
        <v>210</v>
      </c>
    </row>
    <row r="23" spans="1:14" ht="13.5" thickBot="1">
      <c r="A23" s="166" t="s">
        <v>15</v>
      </c>
      <c r="B23" s="166"/>
      <c r="C23" s="166"/>
      <c r="D23" s="166"/>
      <c r="E23" s="110">
        <f>IF(H5=2009,(IF(F16=1,(VLOOKUP(C20,D31:F35,3)),(VLOOKUP(C20,H31:J34,3)))),(IF(F16=1,(VLOOKUP(C20,D41:F45,3)),(VLOOKUP(C20,H41:J44,3)))))</f>
        <v>11.4</v>
      </c>
      <c r="F23" s="4" t="s">
        <v>0</v>
      </c>
      <c r="H23" s="6"/>
      <c r="I23" s="7"/>
      <c r="J23" s="57"/>
      <c r="K23" s="57"/>
      <c r="L23" s="57"/>
      <c r="M23" s="57"/>
      <c r="N23" s="57"/>
    </row>
    <row r="24" spans="8:9" ht="13.5" thickBot="1">
      <c r="H24" s="6"/>
      <c r="I24" s="7"/>
    </row>
    <row r="25" spans="2:9" s="2" customFormat="1" ht="21.75" customHeight="1" thickBot="1">
      <c r="B25" s="5" t="s">
        <v>23</v>
      </c>
      <c r="E25" s="111">
        <v>9</v>
      </c>
      <c r="F25" s="2" t="s">
        <v>24</v>
      </c>
      <c r="H25" s="8"/>
      <c r="I25" s="9"/>
    </row>
    <row r="27" spans="2:4" ht="12.75">
      <c r="B27" s="58"/>
      <c r="C27" s="58"/>
      <c r="D27" s="59"/>
    </row>
    <row r="28" spans="2:8" ht="12.75">
      <c r="B28">
        <v>2009</v>
      </c>
      <c r="H28">
        <v>2009</v>
      </c>
    </row>
    <row r="29" spans="2:8" ht="12.75">
      <c r="B29" t="s">
        <v>25</v>
      </c>
      <c r="H29" t="s">
        <v>29</v>
      </c>
    </row>
    <row r="30" spans="4:10" ht="12.75">
      <c r="D30" s="163" t="s">
        <v>26</v>
      </c>
      <c r="E30" s="163"/>
      <c r="F30" t="s">
        <v>0</v>
      </c>
      <c r="H30" s="163" t="s">
        <v>26</v>
      </c>
      <c r="I30" s="163"/>
      <c r="J30" t="s">
        <v>0</v>
      </c>
    </row>
    <row r="31" spans="4:10" ht="12.75">
      <c r="D31">
        <v>0</v>
      </c>
      <c r="E31">
        <v>1000</v>
      </c>
      <c r="F31">
        <v>8</v>
      </c>
      <c r="H31">
        <v>0</v>
      </c>
      <c r="I31">
        <v>1500</v>
      </c>
      <c r="J31">
        <v>6</v>
      </c>
    </row>
    <row r="32" spans="4:10" ht="12.75">
      <c r="D32">
        <v>1001</v>
      </c>
      <c r="E32">
        <v>1500</v>
      </c>
      <c r="F32">
        <v>9</v>
      </c>
      <c r="H32">
        <v>1501</v>
      </c>
      <c r="I32">
        <v>2000</v>
      </c>
      <c r="J32">
        <v>7</v>
      </c>
    </row>
    <row r="33" spans="4:10" ht="12.75">
      <c r="D33">
        <v>1501</v>
      </c>
      <c r="E33">
        <v>2000</v>
      </c>
      <c r="F33">
        <v>10</v>
      </c>
      <c r="H33">
        <v>2001</v>
      </c>
      <c r="I33">
        <v>3000</v>
      </c>
      <c r="J33">
        <v>8</v>
      </c>
    </row>
    <row r="34" spans="4:10" ht="12.75">
      <c r="D34">
        <v>2001</v>
      </c>
      <c r="E34">
        <v>3000</v>
      </c>
      <c r="F34">
        <v>12</v>
      </c>
      <c r="H34">
        <v>3001</v>
      </c>
      <c r="I34">
        <v>7000</v>
      </c>
      <c r="J34">
        <v>10</v>
      </c>
    </row>
    <row r="35" spans="4:6" ht="12.75">
      <c r="D35">
        <v>3001</v>
      </c>
      <c r="E35">
        <v>7000</v>
      </c>
      <c r="F35">
        <v>14</v>
      </c>
    </row>
    <row r="38" spans="2:8" ht="12.75">
      <c r="B38">
        <v>2010</v>
      </c>
      <c r="H38">
        <v>2010</v>
      </c>
    </row>
    <row r="39" spans="2:8" ht="12.75">
      <c r="B39" t="s">
        <v>25</v>
      </c>
      <c r="H39" t="s">
        <v>29</v>
      </c>
    </row>
    <row r="40" spans="4:10" ht="12.75">
      <c r="D40" s="163" t="s">
        <v>26</v>
      </c>
      <c r="E40" s="163"/>
      <c r="F40" t="s">
        <v>0</v>
      </c>
      <c r="H40" s="163" t="s">
        <v>26</v>
      </c>
      <c r="I40" s="163"/>
      <c r="J40" t="s">
        <v>0</v>
      </c>
    </row>
    <row r="41" spans="4:10" ht="12.75">
      <c r="D41">
        <v>0</v>
      </c>
      <c r="E41">
        <v>1000</v>
      </c>
      <c r="F41">
        <v>7.6</v>
      </c>
      <c r="H41">
        <v>0</v>
      </c>
      <c r="I41">
        <v>1500</v>
      </c>
      <c r="J41">
        <v>5.7</v>
      </c>
    </row>
    <row r="42" spans="4:10" ht="12.75">
      <c r="D42">
        <v>1001</v>
      </c>
      <c r="E42">
        <v>1500</v>
      </c>
      <c r="F42">
        <v>8.6</v>
      </c>
      <c r="H42">
        <v>1501</v>
      </c>
      <c r="I42">
        <v>2000</v>
      </c>
      <c r="J42">
        <v>6.7</v>
      </c>
    </row>
    <row r="43" spans="4:10" ht="12.75">
      <c r="D43">
        <v>1501</v>
      </c>
      <c r="E43">
        <v>2000</v>
      </c>
      <c r="F43">
        <v>9.5</v>
      </c>
      <c r="H43">
        <v>2001</v>
      </c>
      <c r="I43">
        <v>3000</v>
      </c>
      <c r="J43">
        <v>7.6</v>
      </c>
    </row>
    <row r="44" spans="4:10" ht="12.75">
      <c r="D44">
        <v>2001</v>
      </c>
      <c r="E44">
        <v>3000</v>
      </c>
      <c r="F44">
        <v>11.4</v>
      </c>
      <c r="H44">
        <v>3001</v>
      </c>
      <c r="I44">
        <v>7000</v>
      </c>
      <c r="J44">
        <v>9.5</v>
      </c>
    </row>
    <row r="45" spans="4:6" ht="12.75">
      <c r="D45">
        <v>3001</v>
      </c>
      <c r="E45">
        <v>7000</v>
      </c>
      <c r="F45">
        <v>13.3</v>
      </c>
    </row>
  </sheetData>
  <sheetProtection/>
  <mergeCells count="11">
    <mergeCell ref="D40:E40"/>
    <mergeCell ref="H40:I40"/>
    <mergeCell ref="K3:L3"/>
    <mergeCell ref="K4:L4"/>
    <mergeCell ref="D30:E30"/>
    <mergeCell ref="H30:I30"/>
    <mergeCell ref="A1:I1"/>
    <mergeCell ref="A23:D23"/>
    <mergeCell ref="C5:D5"/>
    <mergeCell ref="H3:I3"/>
    <mergeCell ref="A3:G3"/>
  </mergeCells>
  <printOptions/>
  <pageMargins left="0.36" right="0.46" top="0.28" bottom="0.34" header="0.5" footer="0.5"/>
  <pageSetup blackAndWhite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E214"/>
  <sheetViews>
    <sheetView zoomScalePageLayoutView="0" workbookViewId="0" topLeftCell="A1">
      <selection activeCell="E203" sqref="E203"/>
    </sheetView>
  </sheetViews>
  <sheetFormatPr defaultColWidth="9.00390625" defaultRowHeight="12.75"/>
  <cols>
    <col min="1" max="1" width="20.25390625" style="0" bestFit="1" customWidth="1"/>
    <col min="2" max="2" width="21.75390625" style="0" customWidth="1"/>
    <col min="4" max="4" width="16.125" style="0" bestFit="1" customWidth="1"/>
    <col min="5" max="5" width="13.25390625" style="0" bestFit="1" customWidth="1"/>
  </cols>
  <sheetData>
    <row r="1" spans="1:5" ht="21.75" customHeight="1">
      <c r="A1" s="132" t="str">
        <f>Törzsadatok!$B$6</f>
        <v>Bereczki Judit Edina</v>
      </c>
      <c r="B1" s="133"/>
      <c r="C1" s="133"/>
      <c r="D1" s="133" t="s">
        <v>177</v>
      </c>
      <c r="E1" s="134" t="str">
        <f>Normalap!$C$19</f>
        <v>Toyota Co.V.</v>
      </c>
    </row>
    <row r="2" spans="1:5" ht="12.75">
      <c r="A2" s="135">
        <f>Törzsadatok!$B$7</f>
        <v>0</v>
      </c>
      <c r="B2" s="136"/>
      <c r="C2" s="136"/>
      <c r="D2" s="136" t="s">
        <v>178</v>
      </c>
      <c r="E2" s="137">
        <f>Normalap!$E$19</f>
        <v>0</v>
      </c>
    </row>
    <row r="3" spans="1:5" ht="12.75">
      <c r="A3" s="135">
        <f>Törzsadatok!$B$8</f>
        <v>0</v>
      </c>
      <c r="B3" s="136"/>
      <c r="C3" s="136"/>
      <c r="D3" s="136" t="s">
        <v>179</v>
      </c>
      <c r="E3" s="137" t="str">
        <f>IF(Normalap!$F$16=1,"benzin","gázolaj")</f>
        <v>benzin</v>
      </c>
    </row>
    <row r="4" spans="1:5" ht="48" customHeight="1">
      <c r="A4" s="135"/>
      <c r="B4" s="136"/>
      <c r="C4" s="136"/>
      <c r="D4" s="136" t="s">
        <v>183</v>
      </c>
      <c r="E4" s="138" t="s">
        <v>213</v>
      </c>
    </row>
    <row r="5" spans="1:5" ht="26.25" customHeight="1">
      <c r="A5" s="150">
        <f>Normalap!$B$5</f>
        <v>2015</v>
      </c>
      <c r="B5" s="151" t="s">
        <v>164</v>
      </c>
      <c r="C5" s="136"/>
      <c r="D5" s="136"/>
      <c r="E5" s="137"/>
    </row>
    <row r="6" spans="1:5" ht="12.75">
      <c r="A6" s="135"/>
      <c r="B6" s="136"/>
      <c r="C6" s="136"/>
      <c r="D6" s="136"/>
      <c r="E6" s="137"/>
    </row>
    <row r="7" spans="1:5" ht="12.75">
      <c r="A7" s="135" t="s">
        <v>165</v>
      </c>
      <c r="B7" s="139">
        <f>Normalap!$L$18</f>
        <v>500</v>
      </c>
      <c r="C7" s="136" t="s">
        <v>167</v>
      </c>
      <c r="D7" s="136"/>
      <c r="E7" s="137"/>
    </row>
    <row r="8" spans="1:5" ht="12.75">
      <c r="A8" s="135" t="s">
        <v>171</v>
      </c>
      <c r="B8" s="136">
        <f>Normalap!$E$23</f>
        <v>11.4</v>
      </c>
      <c r="C8" s="136" t="s">
        <v>172</v>
      </c>
      <c r="D8" s="136"/>
      <c r="E8" s="137"/>
    </row>
    <row r="9" spans="1:5" ht="12.75">
      <c r="A9" s="135" t="s">
        <v>173</v>
      </c>
      <c r="B9" s="136">
        <f>Normalap!$E$25</f>
        <v>9</v>
      </c>
      <c r="C9" s="136" t="s">
        <v>174</v>
      </c>
      <c r="D9" s="136"/>
      <c r="E9" s="137"/>
    </row>
    <row r="10" spans="1:5" ht="12.75">
      <c r="A10" s="140" t="s">
        <v>175</v>
      </c>
      <c r="B10" s="130">
        <f>Normalap!C6</f>
        <v>379</v>
      </c>
      <c r="C10" s="130" t="s">
        <v>176</v>
      </c>
      <c r="D10" s="130"/>
      <c r="E10" s="137"/>
    </row>
    <row r="11" spans="1:5" ht="12.75">
      <c r="A11" s="141" t="s">
        <v>180</v>
      </c>
      <c r="B11" s="142">
        <f>B7*B8*B10/100</f>
        <v>21603</v>
      </c>
      <c r="C11" s="136"/>
      <c r="D11" s="136"/>
      <c r="E11" s="137"/>
    </row>
    <row r="12" spans="1:5" ht="12.75">
      <c r="A12" s="143" t="s">
        <v>181</v>
      </c>
      <c r="B12" s="131">
        <f>B7*B9</f>
        <v>4500</v>
      </c>
      <c r="C12" s="136"/>
      <c r="D12" s="136"/>
      <c r="E12" s="137"/>
    </row>
    <row r="13" spans="1:5" ht="12.75">
      <c r="A13" s="144" t="s">
        <v>182</v>
      </c>
      <c r="B13" s="145">
        <f>B12+B11</f>
        <v>26103</v>
      </c>
      <c r="C13" s="136"/>
      <c r="D13" s="136"/>
      <c r="E13" s="137"/>
    </row>
    <row r="14" spans="1:5" ht="12.75">
      <c r="A14" s="135"/>
      <c r="B14" s="136"/>
      <c r="C14" s="136"/>
      <c r="D14" s="136"/>
      <c r="E14" s="137"/>
    </row>
    <row r="15" spans="1:5" ht="12.75">
      <c r="A15" s="135"/>
      <c r="B15" s="136"/>
      <c r="C15" s="136"/>
      <c r="D15" s="136"/>
      <c r="E15" s="137"/>
    </row>
    <row r="16" spans="1:5" ht="13.5" thickBot="1">
      <c r="A16" s="146">
        <f>A5</f>
        <v>2015</v>
      </c>
      <c r="B16" s="147" t="s">
        <v>184</v>
      </c>
      <c r="C16" s="148"/>
      <c r="D16" s="148"/>
      <c r="E16" s="149"/>
    </row>
    <row r="17" ht="13.5" thickBot="1"/>
    <row r="18" spans="1:5" ht="12.75">
      <c r="A18" s="132" t="str">
        <f>Törzsadatok!$B$6</f>
        <v>Bereczki Judit Edina</v>
      </c>
      <c r="B18" s="133"/>
      <c r="C18" s="133"/>
      <c r="D18" s="133" t="s">
        <v>177</v>
      </c>
      <c r="E18" s="134" t="str">
        <f>Normalap!$C$19</f>
        <v>Toyota Co.V.</v>
      </c>
    </row>
    <row r="19" spans="1:5" ht="12.75">
      <c r="A19" s="135">
        <f>Törzsadatok!$B$7</f>
        <v>0</v>
      </c>
      <c r="B19" s="136"/>
      <c r="C19" s="136"/>
      <c r="D19" s="136" t="s">
        <v>178</v>
      </c>
      <c r="E19" s="137">
        <f>Normalap!$E$19</f>
        <v>0</v>
      </c>
    </row>
    <row r="20" spans="1:5" ht="12.75">
      <c r="A20" s="135">
        <f>Törzsadatok!$B$8</f>
        <v>0</v>
      </c>
      <c r="B20" s="136"/>
      <c r="C20" s="136"/>
      <c r="D20" s="136" t="s">
        <v>179</v>
      </c>
      <c r="E20" s="137" t="str">
        <f>IF(Normalap!$F$16=1,"benzin","gázolaj")</f>
        <v>benzin</v>
      </c>
    </row>
    <row r="21" spans="1:5" ht="12.75">
      <c r="A21" s="135"/>
      <c r="B21" s="136"/>
      <c r="C21" s="136"/>
      <c r="D21" s="136" t="s">
        <v>183</v>
      </c>
      <c r="E21" s="138" t="s">
        <v>214</v>
      </c>
    </row>
    <row r="22" spans="1:5" ht="12.75">
      <c r="A22" s="150">
        <f>Normalap!$B$5</f>
        <v>2015</v>
      </c>
      <c r="B22" s="151" t="s">
        <v>206</v>
      </c>
      <c r="C22" s="136"/>
      <c r="D22" s="136"/>
      <c r="E22" s="137"/>
    </row>
    <row r="23" spans="1:5" ht="12.75">
      <c r="A23" s="135"/>
      <c r="B23" s="136"/>
      <c r="C23" s="136"/>
      <c r="D23" s="136"/>
      <c r="E23" s="137"/>
    </row>
    <row r="24" spans="1:5" ht="12.75">
      <c r="A24" s="135" t="s">
        <v>165</v>
      </c>
      <c r="B24" s="139">
        <f>Normalap!$L$18</f>
        <v>500</v>
      </c>
      <c r="C24" s="136" t="s">
        <v>167</v>
      </c>
      <c r="D24" s="136"/>
      <c r="E24" s="137"/>
    </row>
    <row r="25" spans="1:5" ht="12.75">
      <c r="A25" s="135" t="s">
        <v>171</v>
      </c>
      <c r="B25" s="136">
        <f>Normalap!$E$23</f>
        <v>11.4</v>
      </c>
      <c r="C25" s="136" t="s">
        <v>172</v>
      </c>
      <c r="D25" s="136"/>
      <c r="E25" s="137"/>
    </row>
    <row r="26" spans="1:5" ht="12.75">
      <c r="A26" s="135" t="s">
        <v>173</v>
      </c>
      <c r="B26" s="136">
        <f>Normalap!$E$25</f>
        <v>9</v>
      </c>
      <c r="C26" s="136" t="s">
        <v>174</v>
      </c>
      <c r="D26" s="136"/>
      <c r="E26" s="137"/>
    </row>
    <row r="27" spans="1:5" ht="12.75">
      <c r="A27" s="140" t="s">
        <v>175</v>
      </c>
      <c r="B27" s="130">
        <f>Normalap!C7</f>
        <v>344</v>
      </c>
      <c r="C27" s="130" t="s">
        <v>176</v>
      </c>
      <c r="D27" s="130"/>
      <c r="E27" s="137"/>
    </row>
    <row r="28" spans="1:5" ht="12.75">
      <c r="A28" s="141" t="s">
        <v>180</v>
      </c>
      <c r="B28" s="142">
        <f>B24*B25*B27/100</f>
        <v>19608</v>
      </c>
      <c r="C28" s="136"/>
      <c r="D28" s="136"/>
      <c r="E28" s="137"/>
    </row>
    <row r="29" spans="1:5" ht="12.75">
      <c r="A29" s="143" t="s">
        <v>181</v>
      </c>
      <c r="B29" s="131">
        <f>B24*B26</f>
        <v>4500</v>
      </c>
      <c r="C29" s="136"/>
      <c r="D29" s="136"/>
      <c r="E29" s="137"/>
    </row>
    <row r="30" spans="1:5" ht="12.75">
      <c r="A30" s="144" t="s">
        <v>182</v>
      </c>
      <c r="B30" s="145">
        <f>B29+B28</f>
        <v>24108</v>
      </c>
      <c r="C30" s="136"/>
      <c r="D30" s="136"/>
      <c r="E30" s="137"/>
    </row>
    <row r="31" spans="1:5" ht="12.75">
      <c r="A31" s="135"/>
      <c r="B31" s="136"/>
      <c r="C31" s="136"/>
      <c r="D31" s="136"/>
      <c r="E31" s="137"/>
    </row>
    <row r="32" spans="1:5" ht="12.75">
      <c r="A32" s="135"/>
      <c r="B32" s="136"/>
      <c r="C32" s="136"/>
      <c r="D32" s="136"/>
      <c r="E32" s="137"/>
    </row>
    <row r="33" spans="1:5" ht="13.5" thickBot="1">
      <c r="A33" s="146">
        <f>A22</f>
        <v>2015</v>
      </c>
      <c r="B33" s="147" t="s">
        <v>185</v>
      </c>
      <c r="C33" s="148"/>
      <c r="D33" s="148"/>
      <c r="E33" s="149"/>
    </row>
    <row r="34" ht="13.5" thickBot="1"/>
    <row r="35" spans="1:5" ht="12.75">
      <c r="A35" s="132" t="str">
        <f>Törzsadatok!$B$6</f>
        <v>Bereczki Judit Edina</v>
      </c>
      <c r="B35" s="133"/>
      <c r="C35" s="133"/>
      <c r="D35" s="133" t="s">
        <v>177</v>
      </c>
      <c r="E35" s="134" t="str">
        <f>Normalap!$C$19</f>
        <v>Toyota Co.V.</v>
      </c>
    </row>
    <row r="36" spans="1:5" ht="12.75">
      <c r="A36" s="135">
        <f>Törzsadatok!$B$7</f>
        <v>0</v>
      </c>
      <c r="B36" s="136"/>
      <c r="C36" s="136"/>
      <c r="D36" s="136" t="s">
        <v>178</v>
      </c>
      <c r="E36" s="137">
        <f>Normalap!$E$19</f>
        <v>0</v>
      </c>
    </row>
    <row r="37" spans="1:5" ht="12.75">
      <c r="A37" s="135">
        <f>Törzsadatok!$B$8</f>
        <v>0</v>
      </c>
      <c r="B37" s="136"/>
      <c r="C37" s="136"/>
      <c r="D37" s="136" t="s">
        <v>179</v>
      </c>
      <c r="E37" s="137" t="str">
        <f>IF(Normalap!$F$16=1,"benzin","gázolaj")</f>
        <v>benzin</v>
      </c>
    </row>
    <row r="38" spans="1:5" ht="12.75">
      <c r="A38" s="135"/>
      <c r="B38" s="136"/>
      <c r="C38" s="136"/>
      <c r="D38" s="136" t="s">
        <v>183</v>
      </c>
      <c r="E38" s="138" t="s">
        <v>215</v>
      </c>
    </row>
    <row r="39" spans="1:5" ht="12.75">
      <c r="A39" s="150">
        <f>Normalap!$B$5</f>
        <v>2015</v>
      </c>
      <c r="B39" s="151" t="s">
        <v>205</v>
      </c>
      <c r="C39" s="136"/>
      <c r="D39" s="136"/>
      <c r="E39" s="137"/>
    </row>
    <row r="40" spans="1:5" ht="12.75">
      <c r="A40" s="135"/>
      <c r="B40" s="136"/>
      <c r="C40" s="136"/>
      <c r="D40" s="136"/>
      <c r="E40" s="137"/>
    </row>
    <row r="41" spans="1:5" ht="12.75">
      <c r="A41" s="135" t="s">
        <v>165</v>
      </c>
      <c r="B41" s="139">
        <f>Normalap!$L$18</f>
        <v>500</v>
      </c>
      <c r="C41" s="136" t="s">
        <v>167</v>
      </c>
      <c r="D41" s="136"/>
      <c r="E41" s="137"/>
    </row>
    <row r="42" spans="1:5" ht="12.75">
      <c r="A42" s="135" t="s">
        <v>171</v>
      </c>
      <c r="B42" s="136">
        <f>Normalap!$E$23</f>
        <v>11.4</v>
      </c>
      <c r="C42" s="136" t="s">
        <v>172</v>
      </c>
      <c r="D42" s="136"/>
      <c r="E42" s="137"/>
    </row>
    <row r="43" spans="1:5" ht="12.75">
      <c r="A43" s="135" t="s">
        <v>173</v>
      </c>
      <c r="B43" s="136">
        <f>Normalap!$E$25</f>
        <v>9</v>
      </c>
      <c r="C43" s="136" t="s">
        <v>174</v>
      </c>
      <c r="D43" s="136"/>
      <c r="E43" s="137"/>
    </row>
    <row r="44" spans="1:5" ht="12.75">
      <c r="A44" s="140" t="s">
        <v>175</v>
      </c>
      <c r="B44" s="130">
        <f>Normalap!C8</f>
        <v>333</v>
      </c>
      <c r="C44" s="130" t="s">
        <v>176</v>
      </c>
      <c r="D44" s="130"/>
      <c r="E44" s="137"/>
    </row>
    <row r="45" spans="1:5" ht="12.75">
      <c r="A45" s="141" t="s">
        <v>180</v>
      </c>
      <c r="B45" s="142">
        <f>B41*B42*B44/100</f>
        <v>18981</v>
      </c>
      <c r="C45" s="136"/>
      <c r="D45" s="136"/>
      <c r="E45" s="137"/>
    </row>
    <row r="46" spans="1:5" ht="12.75">
      <c r="A46" s="143" t="s">
        <v>181</v>
      </c>
      <c r="B46" s="131">
        <f>B41*B43</f>
        <v>4500</v>
      </c>
      <c r="C46" s="136"/>
      <c r="D46" s="136"/>
      <c r="E46" s="137"/>
    </row>
    <row r="47" spans="1:5" ht="12.75">
      <c r="A47" s="144" t="s">
        <v>182</v>
      </c>
      <c r="B47" s="145">
        <f>B46+B45</f>
        <v>23481</v>
      </c>
      <c r="C47" s="136"/>
      <c r="D47" s="136"/>
      <c r="E47" s="137"/>
    </row>
    <row r="48" spans="1:5" ht="12.75">
      <c r="A48" s="135"/>
      <c r="B48" s="136"/>
      <c r="C48" s="136"/>
      <c r="D48" s="136"/>
      <c r="E48" s="137"/>
    </row>
    <row r="49" spans="1:5" ht="12.75">
      <c r="A49" s="135"/>
      <c r="B49" s="136"/>
      <c r="C49" s="136"/>
      <c r="D49" s="136"/>
      <c r="E49" s="137"/>
    </row>
    <row r="50" spans="1:5" ht="13.5" thickBot="1">
      <c r="A50" s="146">
        <f>A39</f>
        <v>2015</v>
      </c>
      <c r="B50" s="147" t="s">
        <v>186</v>
      </c>
      <c r="C50" s="148"/>
      <c r="D50" s="148"/>
      <c r="E50" s="149"/>
    </row>
    <row r="51" ht="13.5" thickBot="1"/>
    <row r="52" spans="1:5" ht="12.75">
      <c r="A52" s="132" t="str">
        <f>Törzsadatok!$B$6</f>
        <v>Bereczki Judit Edina</v>
      </c>
      <c r="B52" s="133"/>
      <c r="C52" s="133"/>
      <c r="D52" s="133" t="s">
        <v>177</v>
      </c>
      <c r="E52" s="134" t="str">
        <f>Normalap!$C$19</f>
        <v>Toyota Co.V.</v>
      </c>
    </row>
    <row r="53" spans="1:5" ht="12.75">
      <c r="A53" s="135">
        <f>Törzsadatok!$B$7</f>
        <v>0</v>
      </c>
      <c r="B53" s="136"/>
      <c r="C53" s="136"/>
      <c r="D53" s="136" t="s">
        <v>178</v>
      </c>
      <c r="E53" s="137">
        <f>Normalap!$E$19</f>
        <v>0</v>
      </c>
    </row>
    <row r="54" spans="1:5" ht="12.75">
      <c r="A54" s="135">
        <f>Törzsadatok!$B$8</f>
        <v>0</v>
      </c>
      <c r="B54" s="136"/>
      <c r="C54" s="136"/>
      <c r="D54" s="136" t="s">
        <v>179</v>
      </c>
      <c r="E54" s="137" t="str">
        <f>IF(Normalap!$F$16=1,"benzin","gázolaj")</f>
        <v>benzin</v>
      </c>
    </row>
    <row r="55" spans="1:5" ht="12.75">
      <c r="A55" s="135"/>
      <c r="B55" s="136"/>
      <c r="C55" s="136"/>
      <c r="D55" s="136" t="s">
        <v>183</v>
      </c>
      <c r="E55" s="138" t="s">
        <v>216</v>
      </c>
    </row>
    <row r="56" spans="1:5" ht="12.75">
      <c r="A56" s="150">
        <f>Normalap!$B$5</f>
        <v>2015</v>
      </c>
      <c r="B56" s="151" t="s">
        <v>204</v>
      </c>
      <c r="C56" s="136"/>
      <c r="D56" s="136"/>
      <c r="E56" s="137"/>
    </row>
    <row r="57" spans="1:5" ht="12.75">
      <c r="A57" s="135"/>
      <c r="B57" s="136"/>
      <c r="C57" s="136"/>
      <c r="D57" s="136"/>
      <c r="E57" s="137"/>
    </row>
    <row r="58" spans="1:5" ht="12.75">
      <c r="A58" s="135" t="s">
        <v>165</v>
      </c>
      <c r="B58" s="139">
        <f>Normalap!$L$18</f>
        <v>500</v>
      </c>
      <c r="C58" s="136" t="s">
        <v>167</v>
      </c>
      <c r="D58" s="136"/>
      <c r="E58" s="137"/>
    </row>
    <row r="59" spans="1:5" ht="12.75">
      <c r="A59" s="135" t="s">
        <v>171</v>
      </c>
      <c r="B59" s="136">
        <f>Normalap!$E$23</f>
        <v>11.4</v>
      </c>
      <c r="C59" s="136" t="s">
        <v>172</v>
      </c>
      <c r="D59" s="136"/>
      <c r="E59" s="137"/>
    </row>
    <row r="60" spans="1:5" ht="12.75">
      <c r="A60" s="135" t="s">
        <v>173</v>
      </c>
      <c r="B60" s="136">
        <f>Normalap!$E$25</f>
        <v>9</v>
      </c>
      <c r="C60" s="136" t="s">
        <v>174</v>
      </c>
      <c r="D60" s="136"/>
      <c r="E60" s="137"/>
    </row>
    <row r="61" spans="1:5" ht="12.75">
      <c r="A61" s="140" t="s">
        <v>175</v>
      </c>
      <c r="B61" s="130">
        <f>Normalap!C9</f>
        <v>357</v>
      </c>
      <c r="C61" s="130" t="s">
        <v>176</v>
      </c>
      <c r="D61" s="130"/>
      <c r="E61" s="137"/>
    </row>
    <row r="62" spans="1:5" ht="12.75">
      <c r="A62" s="141" t="s">
        <v>180</v>
      </c>
      <c r="B62" s="142">
        <f>B58*B59*B61/100</f>
        <v>20349</v>
      </c>
      <c r="C62" s="136"/>
      <c r="D62" s="136"/>
      <c r="E62" s="137"/>
    </row>
    <row r="63" spans="1:5" ht="12.75">
      <c r="A63" s="143" t="s">
        <v>181</v>
      </c>
      <c r="B63" s="131">
        <f>B58*B60</f>
        <v>4500</v>
      </c>
      <c r="C63" s="136"/>
      <c r="D63" s="136"/>
      <c r="E63" s="137"/>
    </row>
    <row r="64" spans="1:5" ht="12.75">
      <c r="A64" s="144" t="s">
        <v>182</v>
      </c>
      <c r="B64" s="145">
        <f>B63+B62</f>
        <v>24849</v>
      </c>
      <c r="C64" s="136"/>
      <c r="D64" s="136"/>
      <c r="E64" s="137"/>
    </row>
    <row r="65" spans="1:5" ht="12.75">
      <c r="A65" s="135"/>
      <c r="B65" s="136"/>
      <c r="C65" s="136"/>
      <c r="D65" s="136"/>
      <c r="E65" s="137"/>
    </row>
    <row r="66" spans="1:5" ht="12.75">
      <c r="A66" s="135"/>
      <c r="B66" s="136"/>
      <c r="C66" s="136"/>
      <c r="D66" s="136"/>
      <c r="E66" s="137"/>
    </row>
    <row r="67" spans="1:5" ht="13.5" thickBot="1">
      <c r="A67" s="146">
        <f>A56</f>
        <v>2015</v>
      </c>
      <c r="B67" s="147" t="s">
        <v>187</v>
      </c>
      <c r="C67" s="148"/>
      <c r="D67" s="148"/>
      <c r="E67" s="149"/>
    </row>
    <row r="68" ht="13.5" thickBot="1"/>
    <row r="69" spans="1:5" ht="12.75">
      <c r="A69" s="132" t="str">
        <f>Törzsadatok!$B$6</f>
        <v>Bereczki Judit Edina</v>
      </c>
      <c r="B69" s="133"/>
      <c r="C69" s="133"/>
      <c r="D69" s="133" t="s">
        <v>177</v>
      </c>
      <c r="E69" s="134" t="str">
        <f>Normalap!$C$19</f>
        <v>Toyota Co.V.</v>
      </c>
    </row>
    <row r="70" spans="1:5" ht="12.75">
      <c r="A70" s="135">
        <f>Törzsadatok!$B$7</f>
        <v>0</v>
      </c>
      <c r="B70" s="136"/>
      <c r="C70" s="136"/>
      <c r="D70" s="136" t="s">
        <v>178</v>
      </c>
      <c r="E70" s="137">
        <f>Normalap!$E$19</f>
        <v>0</v>
      </c>
    </row>
    <row r="71" spans="1:5" ht="12.75">
      <c r="A71" s="135">
        <f>Törzsadatok!$B$8</f>
        <v>0</v>
      </c>
      <c r="B71" s="136"/>
      <c r="C71" s="136"/>
      <c r="D71" s="136" t="s">
        <v>179</v>
      </c>
      <c r="E71" s="137" t="str">
        <f>IF(Normalap!$F$16=1,"benzin","gázolaj")</f>
        <v>benzin</v>
      </c>
    </row>
    <row r="72" spans="1:5" ht="12.75">
      <c r="A72" s="135"/>
      <c r="B72" s="136"/>
      <c r="C72" s="136"/>
      <c r="D72" s="136" t="s">
        <v>183</v>
      </c>
      <c r="E72" s="138" t="s">
        <v>217</v>
      </c>
    </row>
    <row r="73" spans="1:5" ht="12.75">
      <c r="A73" s="150">
        <f>Normalap!$B$5</f>
        <v>2015</v>
      </c>
      <c r="B73" s="151" t="s">
        <v>203</v>
      </c>
      <c r="C73" s="136"/>
      <c r="D73" s="136"/>
      <c r="E73" s="137"/>
    </row>
    <row r="74" spans="1:5" ht="12.75">
      <c r="A74" s="135"/>
      <c r="B74" s="136"/>
      <c r="C74" s="136"/>
      <c r="D74" s="136"/>
      <c r="E74" s="137"/>
    </row>
    <row r="75" spans="1:5" ht="12.75">
      <c r="A75" s="135" t="s">
        <v>165</v>
      </c>
      <c r="B75" s="139">
        <f>Normalap!$L$18</f>
        <v>500</v>
      </c>
      <c r="C75" s="136" t="s">
        <v>167</v>
      </c>
      <c r="D75" s="136"/>
      <c r="E75" s="137"/>
    </row>
    <row r="76" spans="1:5" ht="12.75">
      <c r="A76" s="135" t="s">
        <v>171</v>
      </c>
      <c r="B76" s="136">
        <f>Normalap!$E$23</f>
        <v>11.4</v>
      </c>
      <c r="C76" s="136" t="s">
        <v>172</v>
      </c>
      <c r="D76" s="136"/>
      <c r="E76" s="137"/>
    </row>
    <row r="77" spans="1:5" ht="12.75">
      <c r="A77" s="135" t="s">
        <v>173</v>
      </c>
      <c r="B77" s="136">
        <f>Normalap!$E$25</f>
        <v>9</v>
      </c>
      <c r="C77" s="136" t="s">
        <v>174</v>
      </c>
      <c r="D77" s="136"/>
      <c r="E77" s="137"/>
    </row>
    <row r="78" spans="1:5" ht="12.75">
      <c r="A78" s="140" t="s">
        <v>175</v>
      </c>
      <c r="B78" s="130">
        <f>Normalap!C10</f>
        <v>368</v>
      </c>
      <c r="C78" s="130" t="s">
        <v>176</v>
      </c>
      <c r="D78" s="130"/>
      <c r="E78" s="137"/>
    </row>
    <row r="79" spans="1:5" ht="12.75">
      <c r="A79" s="141" t="s">
        <v>180</v>
      </c>
      <c r="B79" s="142">
        <f>B75*B76*B78/100</f>
        <v>20976</v>
      </c>
      <c r="C79" s="136"/>
      <c r="D79" s="136"/>
      <c r="E79" s="137"/>
    </row>
    <row r="80" spans="1:5" ht="12.75">
      <c r="A80" s="143" t="s">
        <v>181</v>
      </c>
      <c r="B80" s="131">
        <f>B75*B77</f>
        <v>4500</v>
      </c>
      <c r="C80" s="136"/>
      <c r="D80" s="136"/>
      <c r="E80" s="137"/>
    </row>
    <row r="81" spans="1:5" ht="12.75">
      <c r="A81" s="144" t="s">
        <v>182</v>
      </c>
      <c r="B81" s="145">
        <f>B80+B79</f>
        <v>25476</v>
      </c>
      <c r="C81" s="136"/>
      <c r="D81" s="136"/>
      <c r="E81" s="137"/>
    </row>
    <row r="82" spans="1:5" ht="12.75">
      <c r="A82" s="135"/>
      <c r="B82" s="136"/>
      <c r="C82" s="136"/>
      <c r="D82" s="136"/>
      <c r="E82" s="137"/>
    </row>
    <row r="83" spans="1:5" ht="12.75">
      <c r="A83" s="135"/>
      <c r="B83" s="136"/>
      <c r="C83" s="136"/>
      <c r="D83" s="136"/>
      <c r="E83" s="137"/>
    </row>
    <row r="84" spans="1:5" ht="13.5" thickBot="1">
      <c r="A84" s="146">
        <f>A73</f>
        <v>2015</v>
      </c>
      <c r="B84" s="147" t="s">
        <v>188</v>
      </c>
      <c r="C84" s="148"/>
      <c r="D84" s="148"/>
      <c r="E84" s="149"/>
    </row>
    <row r="85" ht="13.5" thickBot="1"/>
    <row r="86" spans="1:5" ht="12.75">
      <c r="A86" s="132" t="str">
        <f>Törzsadatok!$B$6</f>
        <v>Bereczki Judit Edina</v>
      </c>
      <c r="B86" s="133"/>
      <c r="C86" s="133"/>
      <c r="D86" s="133" t="s">
        <v>177</v>
      </c>
      <c r="E86" s="134" t="str">
        <f>Normalap!$C$19</f>
        <v>Toyota Co.V.</v>
      </c>
    </row>
    <row r="87" spans="1:5" ht="12.75">
      <c r="A87" s="135">
        <f>Törzsadatok!$B$7</f>
        <v>0</v>
      </c>
      <c r="B87" s="136"/>
      <c r="C87" s="136"/>
      <c r="D87" s="136" t="s">
        <v>178</v>
      </c>
      <c r="E87" s="137">
        <f>Normalap!$E$19</f>
        <v>0</v>
      </c>
    </row>
    <row r="88" spans="1:5" ht="12.75">
      <c r="A88" s="135">
        <f>Törzsadatok!$B$8</f>
        <v>0</v>
      </c>
      <c r="B88" s="136"/>
      <c r="C88" s="136"/>
      <c r="D88" s="136" t="s">
        <v>179</v>
      </c>
      <c r="E88" s="137" t="str">
        <f>IF(Normalap!$F$16=1,"benzin","gázolaj")</f>
        <v>benzin</v>
      </c>
    </row>
    <row r="89" spans="1:5" ht="12.75">
      <c r="A89" s="135"/>
      <c r="B89" s="136"/>
      <c r="C89" s="136"/>
      <c r="D89" s="136" t="s">
        <v>183</v>
      </c>
      <c r="E89" s="138" t="s">
        <v>218</v>
      </c>
    </row>
    <row r="90" spans="1:5" ht="12.75">
      <c r="A90" s="150">
        <f>Normalap!$B$5</f>
        <v>2015</v>
      </c>
      <c r="B90" s="151" t="s">
        <v>202</v>
      </c>
      <c r="C90" s="136"/>
      <c r="D90" s="136"/>
      <c r="E90" s="137"/>
    </row>
    <row r="91" spans="1:5" ht="12.75">
      <c r="A91" s="135"/>
      <c r="B91" s="136"/>
      <c r="C91" s="136"/>
      <c r="D91" s="136"/>
      <c r="E91" s="137"/>
    </row>
    <row r="92" spans="1:5" ht="12.75">
      <c r="A92" s="135" t="s">
        <v>165</v>
      </c>
      <c r="B92" s="139">
        <f>Normalap!$L$18</f>
        <v>500</v>
      </c>
      <c r="C92" s="136" t="s">
        <v>167</v>
      </c>
      <c r="D92" s="136"/>
      <c r="E92" s="137"/>
    </row>
    <row r="93" spans="1:5" ht="12.75">
      <c r="A93" s="135" t="s">
        <v>171</v>
      </c>
      <c r="B93" s="136">
        <f>Normalap!$E$23</f>
        <v>11.4</v>
      </c>
      <c r="C93" s="136" t="s">
        <v>172</v>
      </c>
      <c r="D93" s="136"/>
      <c r="E93" s="137"/>
    </row>
    <row r="94" spans="1:5" ht="12.75">
      <c r="A94" s="135" t="s">
        <v>173</v>
      </c>
      <c r="B94" s="136">
        <f>Normalap!$E$25</f>
        <v>9</v>
      </c>
      <c r="C94" s="136" t="s">
        <v>174</v>
      </c>
      <c r="D94" s="136"/>
      <c r="E94" s="137"/>
    </row>
    <row r="95" spans="1:5" ht="12.75">
      <c r="A95" s="140" t="s">
        <v>175</v>
      </c>
      <c r="B95" s="130">
        <f>Normalap!C11</f>
        <v>383</v>
      </c>
      <c r="C95" s="130" t="s">
        <v>176</v>
      </c>
      <c r="D95" s="130"/>
      <c r="E95" s="137"/>
    </row>
    <row r="96" spans="1:5" ht="12.75">
      <c r="A96" s="141" t="s">
        <v>180</v>
      </c>
      <c r="B96" s="142">
        <f>B92*B93*B95/100</f>
        <v>21831</v>
      </c>
      <c r="C96" s="136"/>
      <c r="D96" s="136"/>
      <c r="E96" s="137"/>
    </row>
    <row r="97" spans="1:5" ht="12.75">
      <c r="A97" s="143" t="s">
        <v>181</v>
      </c>
      <c r="B97" s="131">
        <f>B92*B94</f>
        <v>4500</v>
      </c>
      <c r="C97" s="136"/>
      <c r="D97" s="136"/>
      <c r="E97" s="137"/>
    </row>
    <row r="98" spans="1:5" ht="12.75">
      <c r="A98" s="144" t="s">
        <v>182</v>
      </c>
      <c r="B98" s="145">
        <f>B97+B96</f>
        <v>26331</v>
      </c>
      <c r="C98" s="136"/>
      <c r="D98" s="136"/>
      <c r="E98" s="137"/>
    </row>
    <row r="99" spans="1:5" ht="12.75">
      <c r="A99" s="135"/>
      <c r="B99" s="136"/>
      <c r="C99" s="136"/>
      <c r="D99" s="136"/>
      <c r="E99" s="137"/>
    </row>
    <row r="100" spans="1:5" ht="12.75">
      <c r="A100" s="135"/>
      <c r="B100" s="136"/>
      <c r="C100" s="136"/>
      <c r="D100" s="136"/>
      <c r="E100" s="137"/>
    </row>
    <row r="101" spans="1:5" ht="13.5" thickBot="1">
      <c r="A101" s="146">
        <f>A90</f>
        <v>2015</v>
      </c>
      <c r="B101" s="147" t="s">
        <v>189</v>
      </c>
      <c r="C101" s="148"/>
      <c r="D101" s="148"/>
      <c r="E101" s="149"/>
    </row>
    <row r="107" ht="13.5" thickBot="1"/>
    <row r="108" spans="1:5" ht="12.75">
      <c r="A108" s="132" t="str">
        <f>Törzsadatok!$B$6</f>
        <v>Bereczki Judit Edina</v>
      </c>
      <c r="B108" s="133"/>
      <c r="C108" s="133"/>
      <c r="D108" s="133" t="s">
        <v>177</v>
      </c>
      <c r="E108" s="134" t="str">
        <f>Normalap!$C$19</f>
        <v>Toyota Co.V.</v>
      </c>
    </row>
    <row r="109" spans="1:5" ht="12.75">
      <c r="A109" s="135">
        <f>Törzsadatok!$B$7</f>
        <v>0</v>
      </c>
      <c r="B109" s="136"/>
      <c r="C109" s="136"/>
      <c r="D109" s="136" t="s">
        <v>178</v>
      </c>
      <c r="E109" s="137">
        <f>Normalap!$E$19</f>
        <v>0</v>
      </c>
    </row>
    <row r="110" spans="1:5" ht="12.75">
      <c r="A110" s="135">
        <f>Törzsadatok!$B$8</f>
        <v>0</v>
      </c>
      <c r="B110" s="136"/>
      <c r="C110" s="136"/>
      <c r="D110" s="136" t="s">
        <v>179</v>
      </c>
      <c r="E110" s="137" t="str">
        <f>IF(Normalap!$F$16=1,"benzin","gázolaj")</f>
        <v>benzin</v>
      </c>
    </row>
    <row r="111" spans="1:5" ht="12.75">
      <c r="A111" s="135"/>
      <c r="B111" s="136"/>
      <c r="C111" s="136"/>
      <c r="D111" s="136" t="s">
        <v>183</v>
      </c>
      <c r="E111" s="138" t="s">
        <v>219</v>
      </c>
    </row>
    <row r="112" spans="1:5" ht="12.75">
      <c r="A112" s="150">
        <f>Normalap!$B$5</f>
        <v>2015</v>
      </c>
      <c r="B112" s="151" t="s">
        <v>201</v>
      </c>
      <c r="C112" s="136"/>
      <c r="D112" s="136"/>
      <c r="E112" s="137"/>
    </row>
    <row r="113" spans="1:5" ht="12.75">
      <c r="A113" s="135"/>
      <c r="B113" s="136"/>
      <c r="C113" s="136"/>
      <c r="D113" s="136"/>
      <c r="E113" s="137"/>
    </row>
    <row r="114" spans="1:5" ht="12.75">
      <c r="A114" s="135" t="s">
        <v>165</v>
      </c>
      <c r="B114" s="139">
        <f>Normalap!$L$18</f>
        <v>500</v>
      </c>
      <c r="C114" s="136" t="s">
        <v>167</v>
      </c>
      <c r="D114" s="136"/>
      <c r="E114" s="137"/>
    </row>
    <row r="115" spans="1:5" ht="12.75">
      <c r="A115" s="135" t="s">
        <v>171</v>
      </c>
      <c r="B115" s="136">
        <f>Normalap!$E$23</f>
        <v>11.4</v>
      </c>
      <c r="C115" s="136" t="s">
        <v>172</v>
      </c>
      <c r="D115" s="136"/>
      <c r="E115" s="137"/>
    </row>
    <row r="116" spans="1:5" ht="12.75">
      <c r="A116" s="135" t="s">
        <v>173</v>
      </c>
      <c r="B116" s="136">
        <f>Normalap!$E$25</f>
        <v>9</v>
      </c>
      <c r="C116" s="136" t="s">
        <v>174</v>
      </c>
      <c r="D116" s="136"/>
      <c r="E116" s="137"/>
    </row>
    <row r="117" spans="1:5" ht="12.75">
      <c r="A117" s="140" t="s">
        <v>175</v>
      </c>
      <c r="B117" s="130">
        <f>Normalap!C12</f>
        <v>386</v>
      </c>
      <c r="C117" s="130" t="s">
        <v>176</v>
      </c>
      <c r="D117" s="130"/>
      <c r="E117" s="137"/>
    </row>
    <row r="118" spans="1:5" ht="12.75">
      <c r="A118" s="141" t="s">
        <v>180</v>
      </c>
      <c r="B118" s="142">
        <f>B114*B115*B117/100</f>
        <v>22002</v>
      </c>
      <c r="C118" s="136"/>
      <c r="D118" s="136"/>
      <c r="E118" s="137"/>
    </row>
    <row r="119" spans="1:5" ht="12.75">
      <c r="A119" s="143" t="s">
        <v>181</v>
      </c>
      <c r="B119" s="131">
        <f>B114*B116</f>
        <v>4500</v>
      </c>
      <c r="C119" s="136"/>
      <c r="D119" s="136"/>
      <c r="E119" s="137"/>
    </row>
    <row r="120" spans="1:5" ht="12.75">
      <c r="A120" s="144" t="s">
        <v>182</v>
      </c>
      <c r="B120" s="145">
        <f>B119+B118</f>
        <v>26502</v>
      </c>
      <c r="C120" s="136"/>
      <c r="D120" s="136"/>
      <c r="E120" s="137"/>
    </row>
    <row r="121" spans="1:5" ht="12.75">
      <c r="A121" s="135"/>
      <c r="B121" s="136"/>
      <c r="C121" s="136"/>
      <c r="D121" s="136"/>
      <c r="E121" s="137"/>
    </row>
    <row r="122" spans="1:5" ht="12.75">
      <c r="A122" s="135"/>
      <c r="B122" s="136"/>
      <c r="C122" s="136"/>
      <c r="D122" s="136"/>
      <c r="E122" s="137"/>
    </row>
    <row r="123" spans="1:5" ht="13.5" thickBot="1">
      <c r="A123" s="146">
        <f>A112</f>
        <v>2015</v>
      </c>
      <c r="B123" s="147" t="s">
        <v>190</v>
      </c>
      <c r="C123" s="148"/>
      <c r="D123" s="148"/>
      <c r="E123" s="149"/>
    </row>
    <row r="124" ht="13.5" thickBot="1"/>
    <row r="125" spans="1:5" ht="12.75">
      <c r="A125" s="132" t="str">
        <f>Törzsadatok!$B$6</f>
        <v>Bereczki Judit Edina</v>
      </c>
      <c r="B125" s="133"/>
      <c r="C125" s="133"/>
      <c r="D125" s="133" t="s">
        <v>177</v>
      </c>
      <c r="E125" s="134" t="str">
        <f>Normalap!$C$19</f>
        <v>Toyota Co.V.</v>
      </c>
    </row>
    <row r="126" spans="1:5" ht="12.75">
      <c r="A126" s="135">
        <f>Törzsadatok!$B$7</f>
        <v>0</v>
      </c>
      <c r="B126" s="136"/>
      <c r="C126" s="136"/>
      <c r="D126" s="136" t="s">
        <v>178</v>
      </c>
      <c r="E126" s="137">
        <f>Normalap!$E$19</f>
        <v>0</v>
      </c>
    </row>
    <row r="127" spans="1:5" ht="12.75">
      <c r="A127" s="135">
        <f>Törzsadatok!$B$8</f>
        <v>0</v>
      </c>
      <c r="B127" s="136"/>
      <c r="C127" s="136"/>
      <c r="D127" s="136" t="s">
        <v>179</v>
      </c>
      <c r="E127" s="137" t="str">
        <f>IF(Normalap!$F$16=1,"benzin","gázolaj")</f>
        <v>benzin</v>
      </c>
    </row>
    <row r="128" spans="1:5" ht="12.75">
      <c r="A128" s="135"/>
      <c r="B128" s="136"/>
      <c r="C128" s="136"/>
      <c r="D128" s="136" t="s">
        <v>183</v>
      </c>
      <c r="E128" s="138" t="s">
        <v>220</v>
      </c>
    </row>
    <row r="129" spans="1:5" ht="12.75">
      <c r="A129" s="150">
        <f>Normalap!$B$5</f>
        <v>2015</v>
      </c>
      <c r="B129" s="151" t="s">
        <v>200</v>
      </c>
      <c r="C129" s="136"/>
      <c r="D129" s="136"/>
      <c r="E129" s="137"/>
    </row>
    <row r="130" spans="1:5" ht="12.75">
      <c r="A130" s="135"/>
      <c r="B130" s="136"/>
      <c r="C130" s="136"/>
      <c r="D130" s="136"/>
      <c r="E130" s="137"/>
    </row>
    <row r="131" spans="1:5" ht="12.75">
      <c r="A131" s="135" t="s">
        <v>165</v>
      </c>
      <c r="B131" s="139">
        <f>Normalap!$L$18</f>
        <v>500</v>
      </c>
      <c r="C131" s="136" t="s">
        <v>167</v>
      </c>
      <c r="D131" s="136"/>
      <c r="E131" s="137"/>
    </row>
    <row r="132" spans="1:5" ht="12.75">
      <c r="A132" s="135" t="s">
        <v>171</v>
      </c>
      <c r="B132" s="136">
        <f>Normalap!$E$23</f>
        <v>11.4</v>
      </c>
      <c r="C132" s="136" t="s">
        <v>172</v>
      </c>
      <c r="D132" s="136"/>
      <c r="E132" s="137"/>
    </row>
    <row r="133" spans="1:5" ht="12.75">
      <c r="A133" s="135" t="s">
        <v>173</v>
      </c>
      <c r="B133" s="136">
        <f>Normalap!$E$25</f>
        <v>9</v>
      </c>
      <c r="C133" s="136" t="s">
        <v>174</v>
      </c>
      <c r="D133" s="136"/>
      <c r="E133" s="137"/>
    </row>
    <row r="134" spans="1:5" ht="12.75">
      <c r="A134" s="140" t="s">
        <v>175</v>
      </c>
      <c r="B134" s="130">
        <f>Normalap!C13</f>
        <v>390</v>
      </c>
      <c r="C134" s="130" t="s">
        <v>176</v>
      </c>
      <c r="D134" s="130"/>
      <c r="E134" s="137"/>
    </row>
    <row r="135" spans="1:5" ht="12.75">
      <c r="A135" s="141" t="s">
        <v>180</v>
      </c>
      <c r="B135" s="142">
        <f>B131*B132*B134/100</f>
        <v>22230</v>
      </c>
      <c r="C135" s="136"/>
      <c r="D135" s="136"/>
      <c r="E135" s="137"/>
    </row>
    <row r="136" spans="1:5" ht="12.75">
      <c r="A136" s="143" t="s">
        <v>181</v>
      </c>
      <c r="B136" s="131">
        <f>B131*B133</f>
        <v>4500</v>
      </c>
      <c r="C136" s="136"/>
      <c r="D136" s="136"/>
      <c r="E136" s="137"/>
    </row>
    <row r="137" spans="1:5" ht="12.75">
      <c r="A137" s="144" t="s">
        <v>182</v>
      </c>
      <c r="B137" s="145">
        <f>B136+B135</f>
        <v>26730</v>
      </c>
      <c r="C137" s="136"/>
      <c r="D137" s="136"/>
      <c r="E137" s="137"/>
    </row>
    <row r="138" spans="1:5" ht="12.75">
      <c r="A138" s="135"/>
      <c r="B138" s="136"/>
      <c r="C138" s="136"/>
      <c r="D138" s="136"/>
      <c r="E138" s="137"/>
    </row>
    <row r="139" spans="1:5" ht="12.75">
      <c r="A139" s="135"/>
      <c r="B139" s="136"/>
      <c r="C139" s="136"/>
      <c r="D139" s="136"/>
      <c r="E139" s="137"/>
    </row>
    <row r="140" spans="1:5" ht="13.5" thickBot="1">
      <c r="A140" s="146">
        <f>A129</f>
        <v>2015</v>
      </c>
      <c r="B140" s="147" t="s">
        <v>191</v>
      </c>
      <c r="C140" s="148"/>
      <c r="D140" s="148"/>
      <c r="E140" s="149"/>
    </row>
    <row r="141" ht="13.5" thickBot="1"/>
    <row r="142" spans="1:5" ht="12.75">
      <c r="A142" s="132" t="str">
        <f>Törzsadatok!$B$6</f>
        <v>Bereczki Judit Edina</v>
      </c>
      <c r="B142" s="133"/>
      <c r="C142" s="133"/>
      <c r="D142" s="133" t="s">
        <v>177</v>
      </c>
      <c r="E142" s="134" t="str">
        <f>Normalap!$C$19</f>
        <v>Toyota Co.V.</v>
      </c>
    </row>
    <row r="143" spans="1:5" ht="12.75">
      <c r="A143" s="135">
        <f>Törzsadatok!$B$7</f>
        <v>0</v>
      </c>
      <c r="B143" s="136"/>
      <c r="C143" s="136"/>
      <c r="D143" s="136" t="s">
        <v>178</v>
      </c>
      <c r="E143" s="137">
        <f>Normalap!$E$19</f>
        <v>0</v>
      </c>
    </row>
    <row r="144" spans="1:5" ht="12.75">
      <c r="A144" s="135">
        <f>Törzsadatok!$B$8</f>
        <v>0</v>
      </c>
      <c r="B144" s="136"/>
      <c r="C144" s="136"/>
      <c r="D144" s="136" t="s">
        <v>179</v>
      </c>
      <c r="E144" s="137" t="str">
        <f>IF(Normalap!$F$16=1,"benzin","gázolaj")</f>
        <v>benzin</v>
      </c>
    </row>
    <row r="145" spans="1:5" ht="12.75">
      <c r="A145" s="135"/>
      <c r="B145" s="136"/>
      <c r="C145" s="136"/>
      <c r="D145" s="136" t="s">
        <v>183</v>
      </c>
      <c r="E145" s="138" t="s">
        <v>221</v>
      </c>
    </row>
    <row r="146" spans="1:5" ht="12.75">
      <c r="A146" s="150">
        <f>Normalap!$B$5</f>
        <v>2015</v>
      </c>
      <c r="B146" s="151" t="s">
        <v>199</v>
      </c>
      <c r="C146" s="136"/>
      <c r="D146" s="136"/>
      <c r="E146" s="137"/>
    </row>
    <row r="147" spans="1:5" ht="12.75">
      <c r="A147" s="135"/>
      <c r="B147" s="136"/>
      <c r="C147" s="136"/>
      <c r="D147" s="136"/>
      <c r="E147" s="137"/>
    </row>
    <row r="148" spans="1:5" ht="12.75">
      <c r="A148" s="135" t="s">
        <v>165</v>
      </c>
      <c r="B148" s="139">
        <f>Normalap!$L$18</f>
        <v>500</v>
      </c>
      <c r="C148" s="136" t="s">
        <v>167</v>
      </c>
      <c r="D148" s="136"/>
      <c r="E148" s="137"/>
    </row>
    <row r="149" spans="1:5" ht="12.75">
      <c r="A149" s="135" t="s">
        <v>171</v>
      </c>
      <c r="B149" s="136">
        <f>Normalap!$E$23</f>
        <v>11.4</v>
      </c>
      <c r="C149" s="136" t="s">
        <v>172</v>
      </c>
      <c r="D149" s="136"/>
      <c r="E149" s="137"/>
    </row>
    <row r="150" spans="1:5" ht="12.75">
      <c r="A150" s="135" t="s">
        <v>173</v>
      </c>
      <c r="B150" s="136">
        <f>Normalap!$E$25</f>
        <v>9</v>
      </c>
      <c r="C150" s="136" t="s">
        <v>174</v>
      </c>
      <c r="D150" s="136"/>
      <c r="E150" s="137"/>
    </row>
    <row r="151" spans="1:5" ht="12.75">
      <c r="A151" s="140" t="s">
        <v>175</v>
      </c>
      <c r="B151" s="130">
        <f>Normalap!C14</f>
        <v>383</v>
      </c>
      <c r="C151" s="130" t="s">
        <v>176</v>
      </c>
      <c r="D151" s="130"/>
      <c r="E151" s="137"/>
    </row>
    <row r="152" spans="1:5" ht="12.75">
      <c r="A152" s="141" t="s">
        <v>180</v>
      </c>
      <c r="B152" s="142">
        <f>B148*B149*B151/100</f>
        <v>21831</v>
      </c>
      <c r="C152" s="136"/>
      <c r="D152" s="136"/>
      <c r="E152" s="137"/>
    </row>
    <row r="153" spans="1:5" ht="12.75">
      <c r="A153" s="143" t="s">
        <v>181</v>
      </c>
      <c r="B153" s="131">
        <f>B148*B150</f>
        <v>4500</v>
      </c>
      <c r="C153" s="136"/>
      <c r="D153" s="136"/>
      <c r="E153" s="137"/>
    </row>
    <row r="154" spans="1:5" ht="12.75">
      <c r="A154" s="144" t="s">
        <v>182</v>
      </c>
      <c r="B154" s="145">
        <f>B153+B152</f>
        <v>26331</v>
      </c>
      <c r="C154" s="136"/>
      <c r="D154" s="136"/>
      <c r="E154" s="137"/>
    </row>
    <row r="155" spans="1:5" ht="12.75">
      <c r="A155" s="135"/>
      <c r="B155" s="136"/>
      <c r="C155" s="136"/>
      <c r="D155" s="136"/>
      <c r="E155" s="137"/>
    </row>
    <row r="156" spans="1:5" ht="12.75">
      <c r="A156" s="135"/>
      <c r="B156" s="136"/>
      <c r="C156" s="136"/>
      <c r="D156" s="136"/>
      <c r="E156" s="137"/>
    </row>
    <row r="157" spans="1:5" ht="13.5" thickBot="1">
      <c r="A157" s="146">
        <f>A146</f>
        <v>2015</v>
      </c>
      <c r="B157" s="147" t="s">
        <v>192</v>
      </c>
      <c r="C157" s="148"/>
      <c r="D157" s="148"/>
      <c r="E157" s="149"/>
    </row>
    <row r="164" ht="13.5" thickBot="1"/>
    <row r="165" spans="1:5" ht="12.75">
      <c r="A165" s="132" t="str">
        <f>Törzsadatok!$B$6</f>
        <v>Bereczki Judit Edina</v>
      </c>
      <c r="B165" s="133"/>
      <c r="C165" s="133"/>
      <c r="D165" s="133" t="s">
        <v>177</v>
      </c>
      <c r="E165" s="134" t="str">
        <f>Normalap!$C$19</f>
        <v>Toyota Co.V.</v>
      </c>
    </row>
    <row r="166" spans="1:5" ht="12.75">
      <c r="A166" s="135">
        <f>Törzsadatok!$B$7</f>
        <v>0</v>
      </c>
      <c r="B166" s="136"/>
      <c r="C166" s="136"/>
      <c r="D166" s="136" t="s">
        <v>178</v>
      </c>
      <c r="E166" s="137">
        <f>Normalap!$E$19</f>
        <v>0</v>
      </c>
    </row>
    <row r="167" spans="1:5" ht="12.75">
      <c r="A167" s="135">
        <f>Törzsadatok!$B$8</f>
        <v>0</v>
      </c>
      <c r="B167" s="136"/>
      <c r="C167" s="136"/>
      <c r="D167" s="136" t="s">
        <v>179</v>
      </c>
      <c r="E167" s="137" t="str">
        <f>IF(Normalap!$F$16=1,"benzin","gázolaj")</f>
        <v>benzin</v>
      </c>
    </row>
    <row r="168" spans="1:5" ht="12.75">
      <c r="A168" s="135"/>
      <c r="B168" s="136"/>
      <c r="C168" s="136"/>
      <c r="D168" s="136" t="s">
        <v>183</v>
      </c>
      <c r="E168" s="138" t="s">
        <v>37</v>
      </c>
    </row>
    <row r="169" spans="1:5" ht="12.75">
      <c r="A169" s="150">
        <f>Normalap!$B$5</f>
        <v>2015</v>
      </c>
      <c r="B169" s="151" t="s">
        <v>198</v>
      </c>
      <c r="C169" s="136"/>
      <c r="D169" s="136"/>
      <c r="E169" s="137"/>
    </row>
    <row r="170" spans="1:5" ht="12.75">
      <c r="A170" s="135"/>
      <c r="B170" s="136"/>
      <c r="C170" s="136"/>
      <c r="D170" s="136"/>
      <c r="E170" s="137"/>
    </row>
    <row r="171" spans="1:5" ht="12.75">
      <c r="A171" s="135" t="s">
        <v>165</v>
      </c>
      <c r="B171" s="139">
        <f>Normalap!$L$18</f>
        <v>500</v>
      </c>
      <c r="C171" s="136" t="s">
        <v>167</v>
      </c>
      <c r="D171" s="136"/>
      <c r="E171" s="137"/>
    </row>
    <row r="172" spans="1:5" ht="12.75">
      <c r="A172" s="135" t="s">
        <v>171</v>
      </c>
      <c r="B172" s="136">
        <f>Normalap!$E$23</f>
        <v>11.4</v>
      </c>
      <c r="C172" s="136" t="s">
        <v>172</v>
      </c>
      <c r="D172" s="136"/>
      <c r="E172" s="137"/>
    </row>
    <row r="173" spans="1:5" ht="12.75">
      <c r="A173" s="135" t="s">
        <v>173</v>
      </c>
      <c r="B173" s="136">
        <f>Normalap!$E$25</f>
        <v>9</v>
      </c>
      <c r="C173" s="136" t="s">
        <v>174</v>
      </c>
      <c r="D173" s="136"/>
      <c r="E173" s="137"/>
    </row>
    <row r="174" spans="1:5" ht="12.75">
      <c r="A174" s="140" t="s">
        <v>175</v>
      </c>
      <c r="B174" s="130">
        <f>Normalap!C15</f>
        <v>359</v>
      </c>
      <c r="C174" s="130" t="s">
        <v>176</v>
      </c>
      <c r="D174" s="130"/>
      <c r="E174" s="137"/>
    </row>
    <row r="175" spans="1:5" ht="12.75">
      <c r="A175" s="141" t="s">
        <v>180</v>
      </c>
      <c r="B175" s="142">
        <f>B171*B172*B174/100</f>
        <v>20463</v>
      </c>
      <c r="C175" s="136"/>
      <c r="D175" s="136"/>
      <c r="E175" s="137"/>
    </row>
    <row r="176" spans="1:5" ht="12.75">
      <c r="A176" s="143" t="s">
        <v>181</v>
      </c>
      <c r="B176" s="131">
        <f>B171*B173</f>
        <v>4500</v>
      </c>
      <c r="C176" s="136"/>
      <c r="D176" s="136"/>
      <c r="E176" s="137"/>
    </row>
    <row r="177" spans="1:5" ht="12.75">
      <c r="A177" s="144" t="s">
        <v>182</v>
      </c>
      <c r="B177" s="145">
        <f>B176+B175</f>
        <v>24963</v>
      </c>
      <c r="C177" s="136"/>
      <c r="D177" s="136"/>
      <c r="E177" s="137"/>
    </row>
    <row r="178" spans="1:5" ht="12.75">
      <c r="A178" s="135"/>
      <c r="B178" s="136"/>
      <c r="C178" s="136"/>
      <c r="D178" s="136"/>
      <c r="E178" s="137"/>
    </row>
    <row r="179" spans="1:5" ht="12.75">
      <c r="A179" s="135"/>
      <c r="B179" s="136"/>
      <c r="C179" s="136"/>
      <c r="D179" s="136"/>
      <c r="E179" s="137"/>
    </row>
    <row r="180" spans="1:5" ht="13.5" thickBot="1">
      <c r="A180" s="146">
        <f>A169</f>
        <v>2015</v>
      </c>
      <c r="B180" s="147" t="s">
        <v>193</v>
      </c>
      <c r="C180" s="148"/>
      <c r="D180" s="148"/>
      <c r="E180" s="149"/>
    </row>
    <row r="181" ht="13.5" thickBot="1"/>
    <row r="182" spans="1:5" ht="12.75">
      <c r="A182" s="132" t="str">
        <f>Törzsadatok!$B$6</f>
        <v>Bereczki Judit Edina</v>
      </c>
      <c r="B182" s="133"/>
      <c r="C182" s="133"/>
      <c r="D182" s="133" t="s">
        <v>177</v>
      </c>
      <c r="E182" s="134" t="str">
        <f>Normalap!$C$19</f>
        <v>Toyota Co.V.</v>
      </c>
    </row>
    <row r="183" spans="1:5" ht="12.75">
      <c r="A183" s="135">
        <f>Törzsadatok!$B$7</f>
        <v>0</v>
      </c>
      <c r="B183" s="136"/>
      <c r="C183" s="136"/>
      <c r="D183" s="136" t="s">
        <v>178</v>
      </c>
      <c r="E183" s="137">
        <f>Normalap!$E$19</f>
        <v>0</v>
      </c>
    </row>
    <row r="184" spans="1:5" ht="12.75">
      <c r="A184" s="135">
        <f>Törzsadatok!$B$8</f>
        <v>0</v>
      </c>
      <c r="B184" s="136"/>
      <c r="C184" s="136"/>
      <c r="D184" s="136" t="s">
        <v>179</v>
      </c>
      <c r="E184" s="137" t="str">
        <f>IF(Normalap!$F$16=1,"benzin","gázolaj")</f>
        <v>benzin</v>
      </c>
    </row>
    <row r="185" spans="1:5" ht="12.75">
      <c r="A185" s="135"/>
      <c r="B185" s="136"/>
      <c r="C185" s="136"/>
      <c r="D185" s="136" t="s">
        <v>183</v>
      </c>
      <c r="E185" s="138" t="s">
        <v>38</v>
      </c>
    </row>
    <row r="186" spans="1:5" ht="12.75">
      <c r="A186" s="150">
        <f>Normalap!$B$5</f>
        <v>2015</v>
      </c>
      <c r="B186" s="151" t="s">
        <v>197</v>
      </c>
      <c r="C186" s="136"/>
      <c r="D186" s="136"/>
      <c r="E186" s="137"/>
    </row>
    <row r="187" spans="1:5" ht="12.75">
      <c r="A187" s="135"/>
      <c r="B187" s="136"/>
      <c r="C187" s="136"/>
      <c r="D187" s="136"/>
      <c r="E187" s="137"/>
    </row>
    <row r="188" spans="1:5" ht="12.75">
      <c r="A188" s="135" t="s">
        <v>165</v>
      </c>
      <c r="B188" s="139">
        <f>Normalap!$L$18</f>
        <v>500</v>
      </c>
      <c r="C188" s="136" t="s">
        <v>167</v>
      </c>
      <c r="D188" s="136"/>
      <c r="E188" s="137"/>
    </row>
    <row r="189" spans="1:5" ht="12.75">
      <c r="A189" s="135" t="s">
        <v>171</v>
      </c>
      <c r="B189" s="136">
        <f>Normalap!$E$23</f>
        <v>11.4</v>
      </c>
      <c r="C189" s="136" t="s">
        <v>172</v>
      </c>
      <c r="D189" s="136"/>
      <c r="E189" s="137"/>
    </row>
    <row r="190" spans="1:5" ht="12.75">
      <c r="A190" s="135" t="s">
        <v>173</v>
      </c>
      <c r="B190" s="136">
        <f>Normalap!$E$25</f>
        <v>9</v>
      </c>
      <c r="C190" s="136" t="s">
        <v>174</v>
      </c>
      <c r="D190" s="136"/>
      <c r="E190" s="137"/>
    </row>
    <row r="191" spans="1:5" ht="12.75">
      <c r="A191" s="140" t="s">
        <v>175</v>
      </c>
      <c r="B191" s="130">
        <f>Normalap!C16</f>
        <v>349</v>
      </c>
      <c r="C191" s="130" t="s">
        <v>176</v>
      </c>
      <c r="D191" s="130"/>
      <c r="E191" s="137"/>
    </row>
    <row r="192" spans="1:5" ht="12.75">
      <c r="A192" s="141" t="s">
        <v>180</v>
      </c>
      <c r="B192" s="142">
        <f>B188*B189*B191/100</f>
        <v>19893</v>
      </c>
      <c r="C192" s="136"/>
      <c r="D192" s="136"/>
      <c r="E192" s="137"/>
    </row>
    <row r="193" spans="1:5" ht="12.75">
      <c r="A193" s="143" t="s">
        <v>181</v>
      </c>
      <c r="B193" s="131">
        <f>B188*B190</f>
        <v>4500</v>
      </c>
      <c r="C193" s="136"/>
      <c r="D193" s="136"/>
      <c r="E193" s="137"/>
    </row>
    <row r="194" spans="1:5" ht="12.75">
      <c r="A194" s="144" t="s">
        <v>182</v>
      </c>
      <c r="B194" s="145">
        <f>B193+B192</f>
        <v>24393</v>
      </c>
      <c r="C194" s="136"/>
      <c r="D194" s="136"/>
      <c r="E194" s="137"/>
    </row>
    <row r="195" spans="1:5" ht="12.75">
      <c r="A195" s="135"/>
      <c r="B195" s="136"/>
      <c r="C195" s="136"/>
      <c r="D195" s="136"/>
      <c r="E195" s="137"/>
    </row>
    <row r="196" spans="1:5" ht="12.75">
      <c r="A196" s="135"/>
      <c r="B196" s="136"/>
      <c r="C196" s="136"/>
      <c r="D196" s="136"/>
      <c r="E196" s="137"/>
    </row>
    <row r="197" spans="1:5" ht="13.5" thickBot="1">
      <c r="A197" s="146">
        <f>A186</f>
        <v>2015</v>
      </c>
      <c r="B197" s="147" t="s">
        <v>194</v>
      </c>
      <c r="C197" s="148"/>
      <c r="D197" s="148"/>
      <c r="E197" s="149"/>
    </row>
    <row r="198" ht="13.5" thickBot="1"/>
    <row r="199" spans="1:5" ht="12.75">
      <c r="A199" s="132" t="str">
        <f>Törzsadatok!$B$6</f>
        <v>Bereczki Judit Edina</v>
      </c>
      <c r="B199" s="133"/>
      <c r="C199" s="133"/>
      <c r="D199" s="133" t="s">
        <v>177</v>
      </c>
      <c r="E199" s="134" t="str">
        <f>Normalap!$C$19</f>
        <v>Toyota Co.V.</v>
      </c>
    </row>
    <row r="200" spans="1:5" ht="12.75">
      <c r="A200" s="135">
        <f>Törzsadatok!$B$7</f>
        <v>0</v>
      </c>
      <c r="B200" s="136"/>
      <c r="C200" s="136"/>
      <c r="D200" s="136" t="s">
        <v>178</v>
      </c>
      <c r="E200" s="137">
        <f>Normalap!$E$19</f>
        <v>0</v>
      </c>
    </row>
    <row r="201" spans="1:5" ht="12.75">
      <c r="A201" s="135">
        <f>Törzsadatok!$B$8</f>
        <v>0</v>
      </c>
      <c r="B201" s="136"/>
      <c r="C201" s="136"/>
      <c r="D201" s="136" t="s">
        <v>179</v>
      </c>
      <c r="E201" s="137" t="str">
        <f>IF(Normalap!$F$16=1,"benzin","gázolaj")</f>
        <v>benzin</v>
      </c>
    </row>
    <row r="202" spans="1:5" ht="12.75">
      <c r="A202" s="135"/>
      <c r="B202" s="136"/>
      <c r="C202" s="136"/>
      <c r="D202" s="136" t="s">
        <v>183</v>
      </c>
      <c r="E202" s="138" t="s">
        <v>39</v>
      </c>
    </row>
    <row r="203" spans="1:5" ht="12.75">
      <c r="A203" s="150">
        <f>Normalap!$B$5</f>
        <v>2015</v>
      </c>
      <c r="B203" s="151" t="s">
        <v>196</v>
      </c>
      <c r="C203" s="136"/>
      <c r="D203" s="136"/>
      <c r="E203" s="137"/>
    </row>
    <row r="204" spans="1:5" ht="12.75">
      <c r="A204" s="135"/>
      <c r="B204" s="136"/>
      <c r="C204" s="136"/>
      <c r="D204" s="136"/>
      <c r="E204" s="137"/>
    </row>
    <row r="205" spans="1:5" ht="12.75">
      <c r="A205" s="135" t="s">
        <v>165</v>
      </c>
      <c r="B205" s="139">
        <f>Normalap!$L$18</f>
        <v>500</v>
      </c>
      <c r="C205" s="136" t="s">
        <v>167</v>
      </c>
      <c r="D205" s="136"/>
      <c r="E205" s="137"/>
    </row>
    <row r="206" spans="1:5" ht="12.75">
      <c r="A206" s="135" t="s">
        <v>171</v>
      </c>
      <c r="B206" s="136">
        <f>Normalap!$E$23</f>
        <v>11.4</v>
      </c>
      <c r="C206" s="136" t="s">
        <v>172</v>
      </c>
      <c r="D206" s="136"/>
      <c r="E206" s="137"/>
    </row>
    <row r="207" spans="1:5" ht="12.75">
      <c r="A207" s="135" t="s">
        <v>173</v>
      </c>
      <c r="B207" s="136">
        <f>Normalap!$E$25</f>
        <v>9</v>
      </c>
      <c r="C207" s="136" t="s">
        <v>174</v>
      </c>
      <c r="D207" s="136"/>
      <c r="E207" s="137"/>
    </row>
    <row r="208" spans="1:5" ht="12.75">
      <c r="A208" s="140" t="s">
        <v>175</v>
      </c>
      <c r="B208" s="130">
        <f>Normalap!C17</f>
        <v>332</v>
      </c>
      <c r="C208" s="130" t="s">
        <v>176</v>
      </c>
      <c r="D208" s="130"/>
      <c r="E208" s="137"/>
    </row>
    <row r="209" spans="1:5" ht="12.75">
      <c r="A209" s="141" t="s">
        <v>180</v>
      </c>
      <c r="B209" s="142">
        <f>B205*B206*B208/100</f>
        <v>18924</v>
      </c>
      <c r="C209" s="136"/>
      <c r="D209" s="136"/>
      <c r="E209" s="137"/>
    </row>
    <row r="210" spans="1:5" ht="12.75">
      <c r="A210" s="143" t="s">
        <v>181</v>
      </c>
      <c r="B210" s="131">
        <f>B205*B207</f>
        <v>4500</v>
      </c>
      <c r="C210" s="136"/>
      <c r="D210" s="136"/>
      <c r="E210" s="137"/>
    </row>
    <row r="211" spans="1:5" ht="12.75">
      <c r="A211" s="144" t="s">
        <v>182</v>
      </c>
      <c r="B211" s="145">
        <f>B210+B209</f>
        <v>23424</v>
      </c>
      <c r="C211" s="136"/>
      <c r="D211" s="136"/>
      <c r="E211" s="137"/>
    </row>
    <row r="212" spans="1:5" ht="12.75">
      <c r="A212" s="135"/>
      <c r="B212" s="136"/>
      <c r="C212" s="136"/>
      <c r="D212" s="136"/>
      <c r="E212" s="137"/>
    </row>
    <row r="213" spans="1:5" ht="12.75">
      <c r="A213" s="135"/>
      <c r="B213" s="136"/>
      <c r="C213" s="136"/>
      <c r="D213" s="136"/>
      <c r="E213" s="137"/>
    </row>
    <row r="214" spans="1:5" ht="13.5" thickBot="1">
      <c r="A214" s="146">
        <f>A203</f>
        <v>2015</v>
      </c>
      <c r="B214" s="147" t="s">
        <v>195</v>
      </c>
      <c r="C214" s="148"/>
      <c r="D214" s="148"/>
      <c r="E214" s="14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4.375" style="15" customWidth="1"/>
    <col min="2" max="2" width="7.00390625" style="15" customWidth="1"/>
    <col min="3" max="3" width="6.25390625" style="15" customWidth="1"/>
    <col min="4" max="6" width="9.25390625" style="15" customWidth="1"/>
    <col min="7" max="7" width="10.75390625" style="15" customWidth="1"/>
    <col min="8" max="8" width="8.00390625" style="15" customWidth="1"/>
    <col min="9" max="9" width="10.625" style="15" customWidth="1"/>
    <col min="10" max="10" width="9.625" style="21" bestFit="1" customWidth="1"/>
    <col min="11" max="11" width="9.125" style="21" customWidth="1"/>
    <col min="12" max="16384" width="9.125" style="15" customWidth="1"/>
  </cols>
  <sheetData>
    <row r="1" spans="9:11" ht="17.25" customHeight="1">
      <c r="I1" s="15" t="s">
        <v>106</v>
      </c>
      <c r="K1" s="117" t="s">
        <v>118</v>
      </c>
    </row>
    <row r="2" spans="1:11" ht="11.25">
      <c r="A2" s="170" t="s">
        <v>30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1.25">
      <c r="A3" s="171" t="s">
        <v>130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5" spans="1:7" ht="11.25">
      <c r="A5" s="15" t="s">
        <v>99</v>
      </c>
      <c r="G5" s="15" t="s">
        <v>100</v>
      </c>
    </row>
    <row r="6" spans="1:8" ht="15" customHeight="1">
      <c r="A6" s="15" t="s">
        <v>31</v>
      </c>
      <c r="B6" s="15" t="str">
        <f>Törzsadatok!$B$6</f>
        <v>Bereczki Judit Edina</v>
      </c>
      <c r="G6" s="15" t="s">
        <v>31</v>
      </c>
      <c r="H6" s="15">
        <f>Törzsadatok!$B$14</f>
        <v>0</v>
      </c>
    </row>
    <row r="7" spans="1:8" ht="15" customHeight="1">
      <c r="A7" s="15" t="s">
        <v>32</v>
      </c>
      <c r="B7" s="15">
        <f>Törzsadatok!$B$7</f>
        <v>0</v>
      </c>
      <c r="G7" s="15" t="s">
        <v>33</v>
      </c>
      <c r="H7" s="15">
        <f>Törzsadatok!$B$15</f>
        <v>0</v>
      </c>
    </row>
    <row r="8" spans="1:10" ht="15" customHeight="1">
      <c r="A8" s="15" t="s">
        <v>34</v>
      </c>
      <c r="C8" s="15">
        <f>Törzsadatok!$B$8</f>
        <v>0</v>
      </c>
      <c r="G8" s="15" t="s">
        <v>127</v>
      </c>
      <c r="H8" s="15">
        <f>Törzsadatok!$B$16</f>
        <v>0</v>
      </c>
      <c r="I8" s="55">
        <f>Törzsadatok!$B$17</f>
        <v>28316</v>
      </c>
      <c r="J8" s="55"/>
    </row>
    <row r="9" spans="7:8" ht="15" customHeight="1">
      <c r="G9" s="15" t="s">
        <v>101</v>
      </c>
      <c r="H9" s="15" t="str">
        <f>Törzsadatok!$B$18</f>
        <v>Öreg Lámáné</v>
      </c>
    </row>
    <row r="10" spans="7:9" ht="15" customHeight="1">
      <c r="G10" s="15" t="s">
        <v>128</v>
      </c>
      <c r="H10" s="171">
        <f>Törzsadatok!$B$19</f>
        <v>0</v>
      </c>
      <c r="I10" s="171"/>
    </row>
    <row r="11" spans="2:3" ht="11.25">
      <c r="B11" s="15" t="s">
        <v>125</v>
      </c>
      <c r="C11" s="15">
        <f>Törzsadatok!$F$7</f>
        <v>2015</v>
      </c>
    </row>
    <row r="12" ht="12" thickBot="1"/>
    <row r="13" spans="1:11" ht="13.5" customHeight="1" thickBot="1">
      <c r="A13" s="172" t="s">
        <v>131</v>
      </c>
      <c r="B13" s="173"/>
      <c r="C13" s="174"/>
      <c r="D13" s="13">
        <f>Normalap!$E$19</f>
        <v>0</v>
      </c>
      <c r="E13" s="72"/>
      <c r="F13" s="73"/>
      <c r="G13" s="74" t="s">
        <v>44</v>
      </c>
      <c r="H13" s="12" t="str">
        <f>Normalap!$C$19</f>
        <v>Toyota Co.V.</v>
      </c>
      <c r="I13" s="35"/>
      <c r="J13" s="12"/>
      <c r="K13" s="75"/>
    </row>
    <row r="14" spans="1:11" ht="12" hidden="1" thickBot="1">
      <c r="A14" s="71"/>
      <c r="B14" s="46"/>
      <c r="C14" s="46"/>
      <c r="D14" s="46"/>
      <c r="E14" s="46"/>
      <c r="F14" s="64"/>
      <c r="G14" s="56"/>
      <c r="H14" s="56"/>
      <c r="I14" s="63"/>
      <c r="J14" s="65"/>
      <c r="K14" s="45"/>
    </row>
    <row r="15" spans="1:11" s="21" customFormat="1" ht="12.75" customHeight="1" thickBot="1">
      <c r="A15" s="16" t="s">
        <v>45</v>
      </c>
      <c r="B15" s="16" t="s">
        <v>46</v>
      </c>
      <c r="C15" s="60" t="s">
        <v>35</v>
      </c>
      <c r="D15" s="175" t="s">
        <v>36</v>
      </c>
      <c r="E15" s="176"/>
      <c r="F15" s="177"/>
      <c r="G15" s="61" t="s">
        <v>47</v>
      </c>
      <c r="H15" s="18" t="s">
        <v>48</v>
      </c>
      <c r="I15" s="20" t="s">
        <v>47</v>
      </c>
      <c r="J15" s="67" t="s">
        <v>49</v>
      </c>
      <c r="K15" s="43" t="s">
        <v>50</v>
      </c>
    </row>
    <row r="16" spans="1:11" s="21" customFormat="1" ht="10.5" customHeight="1">
      <c r="A16" s="18" t="s">
        <v>51</v>
      </c>
      <c r="B16" s="18"/>
      <c r="C16" s="18"/>
      <c r="D16" s="18" t="s">
        <v>119</v>
      </c>
      <c r="E16" s="18" t="s">
        <v>120</v>
      </c>
      <c r="F16" s="18" t="s">
        <v>121</v>
      </c>
      <c r="G16" s="17" t="s">
        <v>52</v>
      </c>
      <c r="H16" s="18" t="s">
        <v>132</v>
      </c>
      <c r="I16" s="20" t="s">
        <v>52</v>
      </c>
      <c r="J16" s="19" t="s">
        <v>53</v>
      </c>
      <c r="K16" s="43" t="s">
        <v>54</v>
      </c>
    </row>
    <row r="17" spans="1:11" ht="10.5" customHeight="1" thickBot="1">
      <c r="A17" s="22"/>
      <c r="B17" s="23"/>
      <c r="C17" s="23"/>
      <c r="D17" s="23"/>
      <c r="E17" s="23"/>
      <c r="F17" s="23"/>
      <c r="G17" s="24"/>
      <c r="H17" s="25" t="s">
        <v>133</v>
      </c>
      <c r="I17" s="27" t="s">
        <v>55</v>
      </c>
      <c r="J17" s="26" t="s">
        <v>56</v>
      </c>
      <c r="K17" s="44" t="s">
        <v>57</v>
      </c>
    </row>
    <row r="18" spans="1:11" ht="10.5" customHeight="1">
      <c r="A18" s="66" t="s">
        <v>58</v>
      </c>
      <c r="B18" s="68"/>
      <c r="C18" s="68"/>
      <c r="D18" s="62"/>
      <c r="E18" s="62"/>
      <c r="F18" s="63"/>
      <c r="G18" s="63"/>
      <c r="H18" s="63"/>
      <c r="I18" s="77">
        <f>$F$55*H18*$F$56/100</f>
        <v>0</v>
      </c>
      <c r="J18" s="77"/>
      <c r="K18" s="78"/>
    </row>
    <row r="19" spans="1:11" ht="10.5" customHeight="1">
      <c r="A19" s="28" t="s">
        <v>60</v>
      </c>
      <c r="B19" s="69"/>
      <c r="C19" s="69"/>
      <c r="D19" s="32"/>
      <c r="E19" s="32"/>
      <c r="F19" s="30"/>
      <c r="G19" s="30"/>
      <c r="H19" s="30"/>
      <c r="I19" s="79">
        <f aca="true" t="shared" si="0" ref="I19:I52">$F$55*H19*$F$56/100</f>
        <v>0</v>
      </c>
      <c r="J19" s="79"/>
      <c r="K19" s="80"/>
    </row>
    <row r="20" spans="1:11" ht="10.5" customHeight="1">
      <c r="A20" s="28" t="s">
        <v>61</v>
      </c>
      <c r="B20" s="69"/>
      <c r="C20" s="69"/>
      <c r="D20" s="32"/>
      <c r="E20" s="32"/>
      <c r="F20" s="30"/>
      <c r="G20" s="30"/>
      <c r="H20" s="30"/>
      <c r="I20" s="79">
        <f t="shared" si="0"/>
        <v>0</v>
      </c>
      <c r="J20" s="79"/>
      <c r="K20" s="80"/>
    </row>
    <row r="21" spans="1:11" ht="10.5" customHeight="1">
      <c r="A21" s="28" t="s">
        <v>62</v>
      </c>
      <c r="B21" s="69"/>
      <c r="C21" s="69"/>
      <c r="D21" s="32"/>
      <c r="E21" s="32"/>
      <c r="F21" s="30"/>
      <c r="G21" s="30"/>
      <c r="H21" s="30"/>
      <c r="I21" s="79">
        <f t="shared" si="0"/>
        <v>0</v>
      </c>
      <c r="J21" s="79"/>
      <c r="K21" s="80"/>
    </row>
    <row r="22" spans="1:11" ht="10.5" customHeight="1">
      <c r="A22" s="28" t="s">
        <v>63</v>
      </c>
      <c r="B22" s="69"/>
      <c r="C22" s="69"/>
      <c r="D22" s="30"/>
      <c r="E22" s="30"/>
      <c r="F22" s="30"/>
      <c r="G22" s="30"/>
      <c r="H22" s="30"/>
      <c r="I22" s="79">
        <f t="shared" si="0"/>
        <v>0</v>
      </c>
      <c r="J22" s="79"/>
      <c r="K22" s="80"/>
    </row>
    <row r="23" spans="1:11" ht="10.5" customHeight="1">
      <c r="A23" s="28" t="s">
        <v>64</v>
      </c>
      <c r="B23" s="69"/>
      <c r="C23" s="69"/>
      <c r="D23" s="30"/>
      <c r="E23" s="30"/>
      <c r="F23" s="30"/>
      <c r="G23" s="30"/>
      <c r="H23" s="30"/>
      <c r="I23" s="79">
        <f t="shared" si="0"/>
        <v>0</v>
      </c>
      <c r="J23" s="79"/>
      <c r="K23" s="80"/>
    </row>
    <row r="24" spans="1:11" ht="10.5" customHeight="1">
      <c r="A24" s="28" t="s">
        <v>65</v>
      </c>
      <c r="B24" s="69"/>
      <c r="C24" s="69"/>
      <c r="D24" s="30"/>
      <c r="E24" s="30"/>
      <c r="F24" s="30"/>
      <c r="G24" s="30"/>
      <c r="H24" s="30"/>
      <c r="I24" s="79">
        <f t="shared" si="0"/>
        <v>0</v>
      </c>
      <c r="J24" s="79"/>
      <c r="K24" s="80"/>
    </row>
    <row r="25" spans="1:11" ht="10.5" customHeight="1">
      <c r="A25" s="28" t="s">
        <v>66</v>
      </c>
      <c r="B25" s="69"/>
      <c r="C25" s="69"/>
      <c r="D25" s="30"/>
      <c r="E25" s="30"/>
      <c r="F25" s="30"/>
      <c r="G25" s="30"/>
      <c r="H25" s="30"/>
      <c r="I25" s="79">
        <f t="shared" si="0"/>
        <v>0</v>
      </c>
      <c r="J25" s="79"/>
      <c r="K25" s="80"/>
    </row>
    <row r="26" spans="1:11" ht="10.5" customHeight="1">
      <c r="A26" s="33" t="s">
        <v>67</v>
      </c>
      <c r="B26" s="69"/>
      <c r="C26" s="69"/>
      <c r="D26" s="30"/>
      <c r="E26" s="30"/>
      <c r="F26" s="30"/>
      <c r="G26" s="30"/>
      <c r="H26" s="30"/>
      <c r="I26" s="79">
        <f t="shared" si="0"/>
        <v>0</v>
      </c>
      <c r="J26" s="79"/>
      <c r="K26" s="80"/>
    </row>
    <row r="27" spans="1:11" ht="10.5" customHeight="1">
      <c r="A27" s="28" t="s">
        <v>37</v>
      </c>
      <c r="B27" s="69"/>
      <c r="C27" s="69"/>
      <c r="D27" s="30"/>
      <c r="E27" s="30"/>
      <c r="F27" s="30"/>
      <c r="G27" s="30"/>
      <c r="H27" s="30"/>
      <c r="I27" s="79">
        <f t="shared" si="0"/>
        <v>0</v>
      </c>
      <c r="J27" s="79"/>
      <c r="K27" s="80"/>
    </row>
    <row r="28" spans="1:11" ht="10.5" customHeight="1">
      <c r="A28" s="28" t="s">
        <v>38</v>
      </c>
      <c r="B28" s="69"/>
      <c r="C28" s="69"/>
      <c r="D28" s="30"/>
      <c r="E28" s="30"/>
      <c r="F28" s="30"/>
      <c r="G28" s="30"/>
      <c r="H28" s="30"/>
      <c r="I28" s="79">
        <f t="shared" si="0"/>
        <v>0</v>
      </c>
      <c r="J28" s="79"/>
      <c r="K28" s="80"/>
    </row>
    <row r="29" spans="1:11" ht="10.5" customHeight="1">
      <c r="A29" s="28" t="s">
        <v>39</v>
      </c>
      <c r="B29" s="69"/>
      <c r="C29" s="69"/>
      <c r="D29" s="30"/>
      <c r="E29" s="30"/>
      <c r="F29" s="30"/>
      <c r="G29" s="30"/>
      <c r="H29" s="30"/>
      <c r="I29" s="79">
        <f t="shared" si="0"/>
        <v>0</v>
      </c>
      <c r="J29" s="79"/>
      <c r="K29" s="80"/>
    </row>
    <row r="30" spans="1:11" ht="10.5" customHeight="1">
      <c r="A30" s="28" t="s">
        <v>40</v>
      </c>
      <c r="B30" s="69"/>
      <c r="C30" s="69"/>
      <c r="D30" s="30"/>
      <c r="E30" s="30"/>
      <c r="F30" s="30"/>
      <c r="G30" s="30"/>
      <c r="H30" s="30"/>
      <c r="I30" s="79">
        <f t="shared" si="0"/>
        <v>0</v>
      </c>
      <c r="J30" s="79"/>
      <c r="K30" s="80"/>
    </row>
    <row r="31" spans="1:11" ht="10.5" customHeight="1">
      <c r="A31" s="28" t="s">
        <v>41</v>
      </c>
      <c r="B31" s="69"/>
      <c r="C31" s="69"/>
      <c r="D31" s="30"/>
      <c r="E31" s="30"/>
      <c r="F31" s="30"/>
      <c r="G31" s="30"/>
      <c r="H31" s="30"/>
      <c r="I31" s="79">
        <f t="shared" si="0"/>
        <v>0</v>
      </c>
      <c r="J31" s="79"/>
      <c r="K31" s="80"/>
    </row>
    <row r="32" spans="1:11" ht="10.5" customHeight="1">
      <c r="A32" s="28" t="s">
        <v>42</v>
      </c>
      <c r="B32" s="69"/>
      <c r="C32" s="69"/>
      <c r="D32" s="30"/>
      <c r="E32" s="30"/>
      <c r="F32" s="30"/>
      <c r="G32" s="30"/>
      <c r="H32" s="30"/>
      <c r="I32" s="79">
        <f t="shared" si="0"/>
        <v>0</v>
      </c>
      <c r="J32" s="79"/>
      <c r="K32" s="80"/>
    </row>
    <row r="33" spans="1:11" ht="10.5" customHeight="1">
      <c r="A33" s="28" t="s">
        <v>68</v>
      </c>
      <c r="B33" s="69"/>
      <c r="C33" s="69"/>
      <c r="D33" s="30"/>
      <c r="E33" s="30"/>
      <c r="F33" s="30"/>
      <c r="G33" s="30"/>
      <c r="H33" s="30"/>
      <c r="I33" s="79">
        <f t="shared" si="0"/>
        <v>0</v>
      </c>
      <c r="J33" s="79"/>
      <c r="K33" s="80"/>
    </row>
    <row r="34" spans="1:11" ht="10.5" customHeight="1">
      <c r="A34" s="28" t="s">
        <v>69</v>
      </c>
      <c r="B34" s="70"/>
      <c r="C34" s="70"/>
      <c r="D34" s="34"/>
      <c r="E34" s="34"/>
      <c r="F34" s="30"/>
      <c r="G34" s="30"/>
      <c r="H34" s="30"/>
      <c r="I34" s="79">
        <f t="shared" si="0"/>
        <v>0</v>
      </c>
      <c r="J34" s="79"/>
      <c r="K34" s="80"/>
    </row>
    <row r="35" spans="1:11" ht="10.5" customHeight="1">
      <c r="A35" s="28" t="s">
        <v>70</v>
      </c>
      <c r="B35" s="69"/>
      <c r="C35" s="69"/>
      <c r="D35" s="30"/>
      <c r="E35" s="30"/>
      <c r="F35" s="30"/>
      <c r="G35" s="30"/>
      <c r="H35" s="30"/>
      <c r="I35" s="79">
        <f t="shared" si="0"/>
        <v>0</v>
      </c>
      <c r="J35" s="79"/>
      <c r="K35" s="80"/>
    </row>
    <row r="36" spans="1:11" ht="10.5" customHeight="1">
      <c r="A36" s="28" t="s">
        <v>71</v>
      </c>
      <c r="B36" s="69"/>
      <c r="C36" s="69"/>
      <c r="D36" s="30"/>
      <c r="E36" s="30"/>
      <c r="F36" s="30"/>
      <c r="G36" s="30"/>
      <c r="H36" s="30"/>
      <c r="I36" s="79">
        <f t="shared" si="0"/>
        <v>0</v>
      </c>
      <c r="J36" s="79"/>
      <c r="K36" s="80"/>
    </row>
    <row r="37" spans="1:11" ht="10.5" customHeight="1">
      <c r="A37" s="28" t="s">
        <v>72</v>
      </c>
      <c r="B37" s="69"/>
      <c r="C37" s="69"/>
      <c r="D37" s="30"/>
      <c r="E37" s="30"/>
      <c r="F37" s="30"/>
      <c r="G37" s="30"/>
      <c r="H37" s="30"/>
      <c r="I37" s="79">
        <f t="shared" si="0"/>
        <v>0</v>
      </c>
      <c r="J37" s="79"/>
      <c r="K37" s="80"/>
    </row>
    <row r="38" spans="1:11" ht="10.5" customHeight="1">
      <c r="A38" s="28" t="s">
        <v>73</v>
      </c>
      <c r="B38" s="69"/>
      <c r="C38" s="69"/>
      <c r="D38" s="30"/>
      <c r="E38" s="30"/>
      <c r="F38" s="30"/>
      <c r="G38" s="30"/>
      <c r="H38" s="30"/>
      <c r="I38" s="79">
        <f t="shared" si="0"/>
        <v>0</v>
      </c>
      <c r="J38" s="79"/>
      <c r="K38" s="80"/>
    </row>
    <row r="39" spans="1:11" ht="10.5" customHeight="1">
      <c r="A39" s="28" t="s">
        <v>74</v>
      </c>
      <c r="B39" s="69"/>
      <c r="C39" s="69"/>
      <c r="D39" s="30"/>
      <c r="E39" s="30"/>
      <c r="F39" s="30"/>
      <c r="G39" s="30"/>
      <c r="H39" s="30"/>
      <c r="I39" s="79">
        <f t="shared" si="0"/>
        <v>0</v>
      </c>
      <c r="J39" s="79"/>
      <c r="K39" s="80"/>
    </row>
    <row r="40" spans="1:11" ht="10.5" customHeight="1">
      <c r="A40" s="28" t="s">
        <v>75</v>
      </c>
      <c r="B40" s="69"/>
      <c r="C40" s="69"/>
      <c r="D40" s="30"/>
      <c r="E40" s="30"/>
      <c r="F40" s="30"/>
      <c r="G40" s="30"/>
      <c r="H40" s="30"/>
      <c r="I40" s="79">
        <f t="shared" si="0"/>
        <v>0</v>
      </c>
      <c r="J40" s="79"/>
      <c r="K40" s="80"/>
    </row>
    <row r="41" spans="1:11" ht="10.5" customHeight="1">
      <c r="A41" s="28" t="s">
        <v>76</v>
      </c>
      <c r="B41" s="69"/>
      <c r="C41" s="69"/>
      <c r="D41" s="30"/>
      <c r="E41" s="30"/>
      <c r="F41" s="30"/>
      <c r="G41" s="30"/>
      <c r="H41" s="30"/>
      <c r="I41" s="79">
        <f t="shared" si="0"/>
        <v>0</v>
      </c>
      <c r="J41" s="79"/>
      <c r="K41" s="80"/>
    </row>
    <row r="42" spans="1:11" ht="10.5" customHeight="1">
      <c r="A42" s="28" t="s">
        <v>77</v>
      </c>
      <c r="B42" s="69"/>
      <c r="C42" s="69"/>
      <c r="D42" s="30"/>
      <c r="E42" s="30"/>
      <c r="F42" s="30"/>
      <c r="G42" s="30"/>
      <c r="H42" s="30"/>
      <c r="I42" s="79">
        <f t="shared" si="0"/>
        <v>0</v>
      </c>
      <c r="J42" s="79"/>
      <c r="K42" s="80"/>
    </row>
    <row r="43" spans="1:11" ht="10.5" customHeight="1">
      <c r="A43" s="28" t="s">
        <v>78</v>
      </c>
      <c r="B43" s="69"/>
      <c r="C43" s="69"/>
      <c r="D43" s="30"/>
      <c r="E43" s="30"/>
      <c r="F43" s="30"/>
      <c r="G43" s="30"/>
      <c r="H43" s="30"/>
      <c r="I43" s="79">
        <f t="shared" si="0"/>
        <v>0</v>
      </c>
      <c r="J43" s="79"/>
      <c r="K43" s="80"/>
    </row>
    <row r="44" spans="1:11" ht="10.5" customHeight="1">
      <c r="A44" s="28" t="s">
        <v>79</v>
      </c>
      <c r="B44" s="69"/>
      <c r="C44" s="69"/>
      <c r="D44" s="30"/>
      <c r="E44" s="30"/>
      <c r="F44" s="30"/>
      <c r="G44" s="30"/>
      <c r="H44" s="30"/>
      <c r="I44" s="79">
        <f t="shared" si="0"/>
        <v>0</v>
      </c>
      <c r="J44" s="79"/>
      <c r="K44" s="80"/>
    </row>
    <row r="45" spans="1:11" ht="10.5" customHeight="1">
      <c r="A45" s="28" t="s">
        <v>80</v>
      </c>
      <c r="B45" s="69"/>
      <c r="C45" s="69"/>
      <c r="D45" s="30"/>
      <c r="E45" s="30"/>
      <c r="F45" s="30"/>
      <c r="G45" s="30"/>
      <c r="H45" s="30"/>
      <c r="I45" s="79">
        <f t="shared" si="0"/>
        <v>0</v>
      </c>
      <c r="J45" s="79"/>
      <c r="K45" s="80"/>
    </row>
    <row r="46" spans="1:11" ht="10.5" customHeight="1">
      <c r="A46" s="28" t="s">
        <v>81</v>
      </c>
      <c r="B46" s="69"/>
      <c r="C46" s="69"/>
      <c r="D46" s="30"/>
      <c r="E46" s="30"/>
      <c r="F46" s="30"/>
      <c r="G46" s="30"/>
      <c r="H46" s="30"/>
      <c r="I46" s="79">
        <f t="shared" si="0"/>
        <v>0</v>
      </c>
      <c r="J46" s="79"/>
      <c r="K46" s="80"/>
    </row>
    <row r="47" spans="1:11" ht="10.5" customHeight="1">
      <c r="A47" s="28" t="s">
        <v>82</v>
      </c>
      <c r="B47" s="69"/>
      <c r="C47" s="69"/>
      <c r="D47" s="30"/>
      <c r="E47" s="30"/>
      <c r="F47" s="30"/>
      <c r="G47" s="30"/>
      <c r="H47" s="30"/>
      <c r="I47" s="79">
        <f t="shared" si="0"/>
        <v>0</v>
      </c>
      <c r="J47" s="79"/>
      <c r="K47" s="80"/>
    </row>
    <row r="48" spans="1:11" ht="10.5" customHeight="1">
      <c r="A48" s="28" t="s">
        <v>83</v>
      </c>
      <c r="B48" s="69"/>
      <c r="C48" s="69"/>
      <c r="D48" s="30"/>
      <c r="E48" s="30"/>
      <c r="F48" s="30"/>
      <c r="G48" s="30"/>
      <c r="H48" s="30"/>
      <c r="I48" s="79">
        <f t="shared" si="0"/>
        <v>0</v>
      </c>
      <c r="J48" s="79"/>
      <c r="K48" s="80"/>
    </row>
    <row r="49" spans="1:11" ht="10.5" customHeight="1">
      <c r="A49" s="28" t="s">
        <v>84</v>
      </c>
      <c r="B49" s="69"/>
      <c r="C49" s="69"/>
      <c r="D49" s="30"/>
      <c r="E49" s="30"/>
      <c r="F49" s="30"/>
      <c r="G49" s="30"/>
      <c r="H49" s="30"/>
      <c r="I49" s="79">
        <f t="shared" si="0"/>
        <v>0</v>
      </c>
      <c r="J49" s="79"/>
      <c r="K49" s="80"/>
    </row>
    <row r="50" spans="1:11" ht="10.5" customHeight="1">
      <c r="A50" s="28" t="s">
        <v>85</v>
      </c>
      <c r="B50" s="69"/>
      <c r="C50" s="69"/>
      <c r="D50" s="30"/>
      <c r="E50" s="30"/>
      <c r="F50" s="30"/>
      <c r="G50" s="30"/>
      <c r="H50" s="30"/>
      <c r="I50" s="79">
        <f t="shared" si="0"/>
        <v>0</v>
      </c>
      <c r="J50" s="79"/>
      <c r="K50" s="80"/>
    </row>
    <row r="51" spans="1:11" ht="10.5" customHeight="1">
      <c r="A51" s="28" t="s">
        <v>86</v>
      </c>
      <c r="B51" s="69"/>
      <c r="C51" s="69"/>
      <c r="D51" s="30"/>
      <c r="E51" s="30"/>
      <c r="F51" s="30"/>
      <c r="G51" s="30"/>
      <c r="H51" s="30"/>
      <c r="I51" s="79">
        <f t="shared" si="0"/>
        <v>0</v>
      </c>
      <c r="J51" s="79"/>
      <c r="K51" s="80"/>
    </row>
    <row r="52" spans="1:11" ht="10.5" customHeight="1" thickBot="1">
      <c r="A52" s="83" t="s">
        <v>87</v>
      </c>
      <c r="B52" s="76"/>
      <c r="C52" s="76"/>
      <c r="D52" s="14"/>
      <c r="E52" s="14"/>
      <c r="F52" s="14"/>
      <c r="G52" s="14"/>
      <c r="H52" s="14"/>
      <c r="I52" s="81">
        <f t="shared" si="0"/>
        <v>0</v>
      </c>
      <c r="J52" s="81"/>
      <c r="K52" s="82"/>
    </row>
    <row r="53" spans="1:11" s="102" customFormat="1" ht="14.25" customHeight="1" thickBot="1">
      <c r="A53" s="96" t="s">
        <v>88</v>
      </c>
      <c r="B53" s="97"/>
      <c r="C53" s="97"/>
      <c r="D53" s="97"/>
      <c r="E53" s="97"/>
      <c r="F53" s="97"/>
      <c r="G53" s="98"/>
      <c r="H53" s="99">
        <f>SUM(H18:H52)</f>
        <v>0</v>
      </c>
      <c r="I53" s="100">
        <f>SUM(I18:I52)</f>
        <v>0</v>
      </c>
      <c r="J53" s="100">
        <f>SUM(J18:J52)</f>
        <v>0</v>
      </c>
      <c r="K53" s="101">
        <f>SUM(K18:K52)</f>
        <v>0</v>
      </c>
    </row>
    <row r="54" spans="1:11" ht="10.5" customHeight="1">
      <c r="A54" s="88" t="s">
        <v>89</v>
      </c>
      <c r="B54" s="89"/>
      <c r="C54" s="89"/>
      <c r="D54" s="89"/>
      <c r="E54" s="89"/>
      <c r="F54" s="47" t="str">
        <f>IF(Normalap!$F$16=1,"benzin","gázolaj")</f>
        <v>benzin</v>
      </c>
      <c r="G54" s="21"/>
      <c r="H54" s="21"/>
      <c r="I54" s="21"/>
      <c r="K54" s="45"/>
    </row>
    <row r="55" spans="1:11" ht="10.5" customHeight="1">
      <c r="A55" s="37" t="s">
        <v>90</v>
      </c>
      <c r="B55" s="31"/>
      <c r="C55" s="38"/>
      <c r="D55" s="31"/>
      <c r="E55" s="31"/>
      <c r="F55" s="95">
        <f>Normalap!C6</f>
        <v>379</v>
      </c>
      <c r="G55" s="84" t="s">
        <v>91</v>
      </c>
      <c r="H55" s="39"/>
      <c r="I55" s="42"/>
      <c r="J55" s="103">
        <f>I53</f>
        <v>0</v>
      </c>
      <c r="K55" s="45"/>
    </row>
    <row r="56" spans="1:11" ht="10.5" customHeight="1">
      <c r="A56" s="37" t="s">
        <v>92</v>
      </c>
      <c r="B56" s="31"/>
      <c r="C56" s="31"/>
      <c r="D56" s="31"/>
      <c r="E56" s="38"/>
      <c r="F56" s="95">
        <f>Normalap!$E$23</f>
        <v>11.4</v>
      </c>
      <c r="G56" s="84" t="s">
        <v>93</v>
      </c>
      <c r="H56" s="39"/>
      <c r="I56" s="42"/>
      <c r="J56" s="103">
        <f>H53*Normalap!$E$25</f>
        <v>0</v>
      </c>
      <c r="K56" s="45"/>
    </row>
    <row r="57" spans="1:11" ht="10.5" customHeight="1">
      <c r="A57" s="36" t="s">
        <v>94</v>
      </c>
      <c r="B57" s="87"/>
      <c r="C57" s="21"/>
      <c r="D57" s="21"/>
      <c r="E57" s="21"/>
      <c r="F57" s="90"/>
      <c r="G57" s="84" t="s">
        <v>122</v>
      </c>
      <c r="H57" s="39"/>
      <c r="I57" s="42"/>
      <c r="J57" s="104">
        <f>SUM(J55+J56)</f>
        <v>0</v>
      </c>
      <c r="K57" s="45"/>
    </row>
    <row r="58" spans="1:11" ht="10.5" customHeight="1">
      <c r="A58" s="92"/>
      <c r="B58" s="178" t="s">
        <v>95</v>
      </c>
      <c r="C58" s="178"/>
      <c r="D58" s="85"/>
      <c r="E58" s="84"/>
      <c r="F58" s="95" t="s">
        <v>96</v>
      </c>
      <c r="G58" s="105" t="s">
        <v>123</v>
      </c>
      <c r="H58" s="39"/>
      <c r="I58" s="42"/>
      <c r="J58" s="48">
        <f>J57+J53+K53</f>
        <v>0</v>
      </c>
      <c r="K58" s="45"/>
    </row>
    <row r="59" spans="1:11" ht="10.5" customHeight="1">
      <c r="A59" s="92"/>
      <c r="B59" s="169" t="s">
        <v>97</v>
      </c>
      <c r="C59" s="169"/>
      <c r="D59" s="85"/>
      <c r="E59" s="84"/>
      <c r="F59" s="95" t="s">
        <v>96</v>
      </c>
      <c r="G59" s="106" t="s">
        <v>124</v>
      </c>
      <c r="H59" s="93"/>
      <c r="I59" s="93"/>
      <c r="J59" s="49">
        <v>0</v>
      </c>
      <c r="K59" s="45"/>
    </row>
    <row r="60" spans="1:11" ht="10.5" customHeight="1">
      <c r="A60" s="91"/>
      <c r="B60" s="169" t="s">
        <v>98</v>
      </c>
      <c r="C60" s="169"/>
      <c r="D60" s="21"/>
      <c r="E60" s="30"/>
      <c r="F60" s="94" t="s">
        <v>96</v>
      </c>
      <c r="G60" s="29"/>
      <c r="H60" s="31"/>
      <c r="I60" s="38"/>
      <c r="J60" s="30"/>
      <c r="K60" s="45"/>
    </row>
    <row r="61" spans="1:11" ht="10.5" customHeight="1" thickBot="1">
      <c r="A61" s="86"/>
      <c r="B61" s="40"/>
      <c r="C61" s="40"/>
      <c r="D61" s="40"/>
      <c r="E61" s="40"/>
      <c r="F61" s="40"/>
      <c r="G61" s="86"/>
      <c r="H61" s="40"/>
      <c r="I61" s="40"/>
      <c r="J61" s="40"/>
      <c r="K61" s="41"/>
    </row>
    <row r="62" ht="12" thickBot="1"/>
    <row r="63" spans="6:9" ht="13.5" thickBot="1">
      <c r="F63" s="118" t="s">
        <v>102</v>
      </c>
      <c r="G63" s="119"/>
      <c r="H63" s="119"/>
      <c r="I63" s="120">
        <f>J58-J59</f>
        <v>0</v>
      </c>
    </row>
    <row r="65" spans="2:10" ht="11.25">
      <c r="B65" s="15" t="s">
        <v>103</v>
      </c>
      <c r="H65" s="50"/>
      <c r="I65" s="50"/>
      <c r="J65" s="50"/>
    </row>
    <row r="66" ht="11.25">
      <c r="I66" s="51" t="s">
        <v>104</v>
      </c>
    </row>
    <row r="68" spans="2:10" ht="11.25">
      <c r="B68" s="15" t="s">
        <v>105</v>
      </c>
      <c r="H68" s="50"/>
      <c r="I68" s="50"/>
      <c r="J68" s="50"/>
    </row>
    <row r="69" ht="11.25">
      <c r="I69" s="51" t="s">
        <v>104</v>
      </c>
    </row>
    <row r="70" ht="11.25">
      <c r="B70" s="15" t="s">
        <v>43</v>
      </c>
    </row>
  </sheetData>
  <sheetProtection/>
  <protectedRanges>
    <protectedRange sqref="J55:J57" name="Tartom?ny1_1_1"/>
  </protectedRanges>
  <mergeCells count="8">
    <mergeCell ref="B59:C59"/>
    <mergeCell ref="B60:C60"/>
    <mergeCell ref="A2:K2"/>
    <mergeCell ref="A3:K3"/>
    <mergeCell ref="H10:I10"/>
    <mergeCell ref="A13:C13"/>
    <mergeCell ref="D15:F15"/>
    <mergeCell ref="B58:C58"/>
  </mergeCells>
  <printOptions horizontalCentered="1" verticalCentered="1"/>
  <pageMargins left="0.58" right="0.42" top="0.42" bottom="0.7480314960629921" header="0.5118110236220472" footer="0.5118110236220472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3">
      <selection activeCell="B18" sqref="B18:H47"/>
    </sheetView>
  </sheetViews>
  <sheetFormatPr defaultColWidth="9.00390625" defaultRowHeight="12.75"/>
  <cols>
    <col min="1" max="1" width="4.375" style="15" customWidth="1"/>
    <col min="2" max="2" width="7.00390625" style="15" customWidth="1"/>
    <col min="3" max="3" width="6.25390625" style="15" customWidth="1"/>
    <col min="4" max="6" width="9.25390625" style="15" customWidth="1"/>
    <col min="7" max="7" width="10.75390625" style="15" customWidth="1"/>
    <col min="8" max="8" width="8.00390625" style="15" customWidth="1"/>
    <col min="9" max="9" width="10.625" style="15" customWidth="1"/>
    <col min="10" max="10" width="9.625" style="21" bestFit="1" customWidth="1"/>
    <col min="11" max="11" width="9.125" style="21" customWidth="1"/>
    <col min="12" max="16384" width="9.125" style="15" customWidth="1"/>
  </cols>
  <sheetData>
    <row r="1" spans="9:11" ht="17.25" customHeight="1">
      <c r="I1" s="15" t="s">
        <v>106</v>
      </c>
      <c r="K1" s="117" t="s">
        <v>129</v>
      </c>
    </row>
    <row r="2" spans="1:11" ht="11.25">
      <c r="A2" s="170" t="s">
        <v>30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1.25">
      <c r="A3" s="171" t="s">
        <v>130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5" spans="1:7" ht="11.25">
      <c r="A5" s="15" t="s">
        <v>99</v>
      </c>
      <c r="G5" s="15" t="s">
        <v>100</v>
      </c>
    </row>
    <row r="6" spans="1:8" ht="15" customHeight="1">
      <c r="A6" s="15" t="s">
        <v>31</v>
      </c>
      <c r="B6" s="15" t="str">
        <f>Törzsadatok!$B$6</f>
        <v>Bereczki Judit Edina</v>
      </c>
      <c r="G6" s="15" t="s">
        <v>31</v>
      </c>
      <c r="H6" s="15">
        <f>Törzsadatok!$B$14</f>
        <v>0</v>
      </c>
    </row>
    <row r="7" spans="1:8" ht="15" customHeight="1">
      <c r="A7" s="15" t="s">
        <v>32</v>
      </c>
      <c r="B7" s="15">
        <f>Törzsadatok!$B$7</f>
        <v>0</v>
      </c>
      <c r="G7" s="15" t="s">
        <v>33</v>
      </c>
      <c r="H7" s="15">
        <f>Törzsadatok!$B$15</f>
        <v>0</v>
      </c>
    </row>
    <row r="8" spans="1:10" ht="15" customHeight="1">
      <c r="A8" s="15" t="s">
        <v>34</v>
      </c>
      <c r="C8" s="15">
        <f>Törzsadatok!$B$8</f>
        <v>0</v>
      </c>
      <c r="G8" s="15" t="s">
        <v>127</v>
      </c>
      <c r="H8" s="15">
        <f>Törzsadatok!$B$16</f>
        <v>0</v>
      </c>
      <c r="I8" s="55">
        <f>Törzsadatok!$B$17</f>
        <v>28316</v>
      </c>
      <c r="J8" s="55"/>
    </row>
    <row r="9" spans="7:8" ht="15" customHeight="1">
      <c r="G9" s="15" t="s">
        <v>101</v>
      </c>
      <c r="H9" s="15" t="str">
        <f>Törzsadatok!$B$18</f>
        <v>Öreg Lámáné</v>
      </c>
    </row>
    <row r="10" spans="7:9" ht="15" customHeight="1">
      <c r="G10" s="15" t="s">
        <v>128</v>
      </c>
      <c r="H10" s="171">
        <f>Törzsadatok!$B$19</f>
        <v>0</v>
      </c>
      <c r="I10" s="171"/>
    </row>
    <row r="11" spans="2:3" ht="11.25">
      <c r="B11" s="15" t="s">
        <v>125</v>
      </c>
      <c r="C11" s="15">
        <f>Törzsadatok!$F$7</f>
        <v>2015</v>
      </c>
    </row>
    <row r="12" ht="12" thickBot="1"/>
    <row r="13" spans="1:11" ht="13.5" customHeight="1" thickBot="1">
      <c r="A13" s="172" t="s">
        <v>131</v>
      </c>
      <c r="B13" s="173"/>
      <c r="C13" s="174"/>
      <c r="D13" s="13">
        <f>Normalap!$E$19</f>
        <v>0</v>
      </c>
      <c r="E13" s="72"/>
      <c r="F13" s="73"/>
      <c r="G13" s="74" t="s">
        <v>44</v>
      </c>
      <c r="H13" s="12" t="str">
        <f>Normalap!$C$19</f>
        <v>Toyota Co.V.</v>
      </c>
      <c r="I13" s="35"/>
      <c r="J13" s="12"/>
      <c r="K13" s="75"/>
    </row>
    <row r="14" spans="1:11" ht="12" hidden="1" thickBot="1">
      <c r="A14" s="71"/>
      <c r="B14" s="46"/>
      <c r="C14" s="46"/>
      <c r="D14" s="46"/>
      <c r="E14" s="46"/>
      <c r="F14" s="64"/>
      <c r="G14" s="56"/>
      <c r="H14" s="56"/>
      <c r="I14" s="63"/>
      <c r="J14" s="65"/>
      <c r="K14" s="45"/>
    </row>
    <row r="15" spans="1:11" s="21" customFormat="1" ht="12.75" customHeight="1" thickBot="1">
      <c r="A15" s="16" t="s">
        <v>45</v>
      </c>
      <c r="B15" s="16" t="s">
        <v>46</v>
      </c>
      <c r="C15" s="60" t="s">
        <v>35</v>
      </c>
      <c r="D15" s="175" t="s">
        <v>36</v>
      </c>
      <c r="E15" s="176"/>
      <c r="F15" s="177"/>
      <c r="G15" s="61" t="s">
        <v>47</v>
      </c>
      <c r="H15" s="18" t="s">
        <v>48</v>
      </c>
      <c r="I15" s="20" t="s">
        <v>47</v>
      </c>
      <c r="J15" s="67" t="s">
        <v>49</v>
      </c>
      <c r="K15" s="43" t="s">
        <v>50</v>
      </c>
    </row>
    <row r="16" spans="1:11" s="21" customFormat="1" ht="10.5" customHeight="1">
      <c r="A16" s="18" t="s">
        <v>51</v>
      </c>
      <c r="B16" s="18"/>
      <c r="C16" s="18"/>
      <c r="D16" s="18" t="s">
        <v>119</v>
      </c>
      <c r="E16" s="18" t="s">
        <v>120</v>
      </c>
      <c r="F16" s="18" t="s">
        <v>121</v>
      </c>
      <c r="G16" s="17" t="s">
        <v>52</v>
      </c>
      <c r="H16" s="18" t="s">
        <v>132</v>
      </c>
      <c r="I16" s="20" t="s">
        <v>52</v>
      </c>
      <c r="J16" s="19" t="s">
        <v>53</v>
      </c>
      <c r="K16" s="43" t="s">
        <v>54</v>
      </c>
    </row>
    <row r="17" spans="1:11" ht="10.5" customHeight="1" thickBot="1">
      <c r="A17" s="22"/>
      <c r="B17" s="23"/>
      <c r="C17" s="23"/>
      <c r="D17" s="23"/>
      <c r="E17" s="23"/>
      <c r="F17" s="23"/>
      <c r="G17" s="24"/>
      <c r="H17" s="25" t="s">
        <v>133</v>
      </c>
      <c r="I17" s="27" t="s">
        <v>55</v>
      </c>
      <c r="J17" s="26" t="s">
        <v>56</v>
      </c>
      <c r="K17" s="44" t="s">
        <v>57</v>
      </c>
    </row>
    <row r="18" spans="1:11" ht="10.5" customHeight="1">
      <c r="A18" s="66" t="s">
        <v>58</v>
      </c>
      <c r="B18" s="68"/>
      <c r="C18" s="68"/>
      <c r="D18" s="62"/>
      <c r="E18" s="62"/>
      <c r="F18" s="63"/>
      <c r="G18" s="63"/>
      <c r="H18" s="63"/>
      <c r="I18" s="77">
        <f>$F$55*H18*$F$56/100</f>
        <v>0</v>
      </c>
      <c r="J18" s="77"/>
      <c r="K18" s="78"/>
    </row>
    <row r="19" spans="1:11" ht="10.5" customHeight="1">
      <c r="A19" s="28" t="s">
        <v>60</v>
      </c>
      <c r="B19" s="69"/>
      <c r="C19" s="69"/>
      <c r="D19" s="32"/>
      <c r="E19" s="32"/>
      <c r="F19" s="30"/>
      <c r="G19" s="30"/>
      <c r="H19" s="30"/>
      <c r="I19" s="79">
        <f aca="true" t="shared" si="0" ref="I19:I52">$F$55*H19*$F$56/100</f>
        <v>0</v>
      </c>
      <c r="J19" s="79"/>
      <c r="K19" s="80"/>
    </row>
    <row r="20" spans="1:11" ht="10.5" customHeight="1">
      <c r="A20" s="28" t="s">
        <v>61</v>
      </c>
      <c r="B20" s="69"/>
      <c r="C20" s="69"/>
      <c r="D20" s="32"/>
      <c r="E20" s="32"/>
      <c r="F20" s="30"/>
      <c r="G20" s="30"/>
      <c r="H20" s="30"/>
      <c r="I20" s="79">
        <f t="shared" si="0"/>
        <v>0</v>
      </c>
      <c r="J20" s="79"/>
      <c r="K20" s="80"/>
    </row>
    <row r="21" spans="1:11" ht="10.5" customHeight="1">
      <c r="A21" s="28" t="s">
        <v>62</v>
      </c>
      <c r="B21" s="69"/>
      <c r="C21" s="69"/>
      <c r="D21" s="32"/>
      <c r="E21" s="32"/>
      <c r="F21" s="30"/>
      <c r="G21" s="30"/>
      <c r="H21" s="30"/>
      <c r="I21" s="79">
        <f t="shared" si="0"/>
        <v>0</v>
      </c>
      <c r="J21" s="79"/>
      <c r="K21" s="80"/>
    </row>
    <row r="22" spans="1:11" ht="10.5" customHeight="1">
      <c r="A22" s="28" t="s">
        <v>63</v>
      </c>
      <c r="B22" s="69"/>
      <c r="C22" s="69"/>
      <c r="D22" s="30"/>
      <c r="E22" s="30"/>
      <c r="F22" s="30"/>
      <c r="G22" s="30"/>
      <c r="H22" s="30"/>
      <c r="I22" s="79">
        <f t="shared" si="0"/>
        <v>0</v>
      </c>
      <c r="J22" s="79"/>
      <c r="K22" s="80"/>
    </row>
    <row r="23" spans="1:11" ht="10.5" customHeight="1">
      <c r="A23" s="28" t="s">
        <v>64</v>
      </c>
      <c r="B23" s="69"/>
      <c r="C23" s="69"/>
      <c r="D23" s="30"/>
      <c r="E23" s="30"/>
      <c r="F23" s="30"/>
      <c r="G23" s="30"/>
      <c r="H23" s="30"/>
      <c r="I23" s="79">
        <f t="shared" si="0"/>
        <v>0</v>
      </c>
      <c r="J23" s="79"/>
      <c r="K23" s="80"/>
    </row>
    <row r="24" spans="1:11" ht="10.5" customHeight="1">
      <c r="A24" s="28" t="s">
        <v>65</v>
      </c>
      <c r="B24" s="69"/>
      <c r="C24" s="69"/>
      <c r="D24" s="30"/>
      <c r="E24" s="30"/>
      <c r="F24" s="30"/>
      <c r="G24" s="30"/>
      <c r="H24" s="30"/>
      <c r="I24" s="79">
        <f t="shared" si="0"/>
        <v>0</v>
      </c>
      <c r="J24" s="79"/>
      <c r="K24" s="80"/>
    </row>
    <row r="25" spans="1:11" ht="10.5" customHeight="1">
      <c r="A25" s="28" t="s">
        <v>66</v>
      </c>
      <c r="B25" s="69"/>
      <c r="C25" s="69"/>
      <c r="D25" s="30"/>
      <c r="E25" s="30"/>
      <c r="F25" s="30"/>
      <c r="G25" s="30"/>
      <c r="H25" s="30"/>
      <c r="I25" s="79">
        <f t="shared" si="0"/>
        <v>0</v>
      </c>
      <c r="J25" s="79"/>
      <c r="K25" s="80"/>
    </row>
    <row r="26" spans="1:11" ht="10.5" customHeight="1">
      <c r="A26" s="33" t="s">
        <v>67</v>
      </c>
      <c r="B26" s="69"/>
      <c r="C26" s="69"/>
      <c r="D26" s="30"/>
      <c r="E26" s="30"/>
      <c r="F26" s="30"/>
      <c r="G26" s="30"/>
      <c r="H26" s="30"/>
      <c r="I26" s="79">
        <f t="shared" si="0"/>
        <v>0</v>
      </c>
      <c r="J26" s="79"/>
      <c r="K26" s="80"/>
    </row>
    <row r="27" spans="1:11" ht="10.5" customHeight="1">
      <c r="A27" s="28" t="s">
        <v>37</v>
      </c>
      <c r="B27" s="69"/>
      <c r="C27" s="69"/>
      <c r="D27" s="30"/>
      <c r="E27" s="30"/>
      <c r="F27" s="30"/>
      <c r="G27" s="30"/>
      <c r="H27" s="30"/>
      <c r="I27" s="79">
        <f t="shared" si="0"/>
        <v>0</v>
      </c>
      <c r="J27" s="79"/>
      <c r="K27" s="80"/>
    </row>
    <row r="28" spans="1:11" ht="10.5" customHeight="1">
      <c r="A28" s="28" t="s">
        <v>38</v>
      </c>
      <c r="B28" s="69"/>
      <c r="C28" s="69"/>
      <c r="D28" s="30"/>
      <c r="E28" s="30"/>
      <c r="F28" s="30"/>
      <c r="G28" s="30"/>
      <c r="H28" s="30"/>
      <c r="I28" s="79">
        <f t="shared" si="0"/>
        <v>0</v>
      </c>
      <c r="J28" s="79"/>
      <c r="K28" s="80"/>
    </row>
    <row r="29" spans="1:11" ht="10.5" customHeight="1">
      <c r="A29" s="28" t="s">
        <v>39</v>
      </c>
      <c r="B29" s="69"/>
      <c r="C29" s="69"/>
      <c r="D29" s="30"/>
      <c r="E29" s="30"/>
      <c r="F29" s="30"/>
      <c r="G29" s="30"/>
      <c r="H29" s="30"/>
      <c r="I29" s="79">
        <f t="shared" si="0"/>
        <v>0</v>
      </c>
      <c r="J29" s="79"/>
      <c r="K29" s="80"/>
    </row>
    <row r="30" spans="1:11" ht="10.5" customHeight="1">
      <c r="A30" s="28" t="s">
        <v>40</v>
      </c>
      <c r="B30" s="69"/>
      <c r="C30" s="69"/>
      <c r="D30" s="30"/>
      <c r="E30" s="30"/>
      <c r="F30" s="30"/>
      <c r="G30" s="30"/>
      <c r="H30" s="30"/>
      <c r="I30" s="79">
        <f t="shared" si="0"/>
        <v>0</v>
      </c>
      <c r="J30" s="79"/>
      <c r="K30" s="80"/>
    </row>
    <row r="31" spans="1:11" ht="10.5" customHeight="1">
      <c r="A31" s="28" t="s">
        <v>41</v>
      </c>
      <c r="B31" s="69"/>
      <c r="C31" s="69"/>
      <c r="D31" s="30"/>
      <c r="E31" s="30"/>
      <c r="F31" s="30"/>
      <c r="G31" s="30"/>
      <c r="H31" s="30"/>
      <c r="I31" s="79">
        <f t="shared" si="0"/>
        <v>0</v>
      </c>
      <c r="J31" s="79"/>
      <c r="K31" s="80"/>
    </row>
    <row r="32" spans="1:11" ht="10.5" customHeight="1">
      <c r="A32" s="28" t="s">
        <v>42</v>
      </c>
      <c r="B32" s="69"/>
      <c r="C32" s="69"/>
      <c r="D32" s="30"/>
      <c r="E32" s="30"/>
      <c r="F32" s="30"/>
      <c r="G32" s="30"/>
      <c r="H32" s="30"/>
      <c r="I32" s="79">
        <f t="shared" si="0"/>
        <v>0</v>
      </c>
      <c r="J32" s="79"/>
      <c r="K32" s="80"/>
    </row>
    <row r="33" spans="1:11" ht="10.5" customHeight="1">
      <c r="A33" s="28" t="s">
        <v>68</v>
      </c>
      <c r="B33" s="69"/>
      <c r="C33" s="69"/>
      <c r="D33" s="30"/>
      <c r="E33" s="30"/>
      <c r="F33" s="30"/>
      <c r="G33" s="30"/>
      <c r="H33" s="30"/>
      <c r="I33" s="79">
        <f t="shared" si="0"/>
        <v>0</v>
      </c>
      <c r="J33" s="79"/>
      <c r="K33" s="80"/>
    </row>
    <row r="34" spans="1:11" ht="10.5" customHeight="1">
      <c r="A34" s="28" t="s">
        <v>69</v>
      </c>
      <c r="B34" s="70"/>
      <c r="C34" s="70"/>
      <c r="D34" s="34"/>
      <c r="E34" s="34"/>
      <c r="F34" s="30"/>
      <c r="G34" s="30"/>
      <c r="H34" s="30"/>
      <c r="I34" s="79">
        <f t="shared" si="0"/>
        <v>0</v>
      </c>
      <c r="J34" s="79"/>
      <c r="K34" s="80"/>
    </row>
    <row r="35" spans="1:11" ht="10.5" customHeight="1">
      <c r="A35" s="28" t="s">
        <v>70</v>
      </c>
      <c r="B35" s="69"/>
      <c r="C35" s="69"/>
      <c r="D35" s="30"/>
      <c r="E35" s="30"/>
      <c r="F35" s="30"/>
      <c r="G35" s="30"/>
      <c r="H35" s="30"/>
      <c r="I35" s="79">
        <f t="shared" si="0"/>
        <v>0</v>
      </c>
      <c r="J35" s="79"/>
      <c r="K35" s="80"/>
    </row>
    <row r="36" spans="1:11" ht="10.5" customHeight="1">
      <c r="A36" s="28" t="s">
        <v>71</v>
      </c>
      <c r="B36" s="69"/>
      <c r="C36" s="69"/>
      <c r="D36" s="30"/>
      <c r="E36" s="30"/>
      <c r="F36" s="30"/>
      <c r="G36" s="30"/>
      <c r="H36" s="30"/>
      <c r="I36" s="79">
        <f t="shared" si="0"/>
        <v>0</v>
      </c>
      <c r="J36" s="79"/>
      <c r="K36" s="80"/>
    </row>
    <row r="37" spans="1:11" ht="10.5" customHeight="1">
      <c r="A37" s="28" t="s">
        <v>72</v>
      </c>
      <c r="B37" s="69"/>
      <c r="C37" s="69"/>
      <c r="D37" s="30"/>
      <c r="E37" s="30"/>
      <c r="F37" s="30"/>
      <c r="G37" s="30"/>
      <c r="H37" s="30"/>
      <c r="I37" s="79">
        <f t="shared" si="0"/>
        <v>0</v>
      </c>
      <c r="J37" s="79"/>
      <c r="K37" s="80"/>
    </row>
    <row r="38" spans="1:11" ht="10.5" customHeight="1">
      <c r="A38" s="28" t="s">
        <v>73</v>
      </c>
      <c r="B38" s="69"/>
      <c r="C38" s="69"/>
      <c r="D38" s="30"/>
      <c r="E38" s="30"/>
      <c r="F38" s="30"/>
      <c r="G38" s="30"/>
      <c r="H38" s="30"/>
      <c r="I38" s="79">
        <f t="shared" si="0"/>
        <v>0</v>
      </c>
      <c r="J38" s="79"/>
      <c r="K38" s="80"/>
    </row>
    <row r="39" spans="1:11" ht="10.5" customHeight="1">
      <c r="A39" s="28" t="s">
        <v>74</v>
      </c>
      <c r="B39" s="69"/>
      <c r="C39" s="69"/>
      <c r="D39" s="30"/>
      <c r="E39" s="30"/>
      <c r="F39" s="30"/>
      <c r="G39" s="30"/>
      <c r="H39" s="30"/>
      <c r="I39" s="79">
        <f t="shared" si="0"/>
        <v>0</v>
      </c>
      <c r="J39" s="79"/>
      <c r="K39" s="80"/>
    </row>
    <row r="40" spans="1:11" ht="10.5" customHeight="1">
      <c r="A40" s="28" t="s">
        <v>75</v>
      </c>
      <c r="B40" s="69"/>
      <c r="C40" s="69"/>
      <c r="D40" s="30"/>
      <c r="E40" s="30"/>
      <c r="F40" s="30"/>
      <c r="G40" s="30"/>
      <c r="H40" s="30"/>
      <c r="I40" s="79">
        <f t="shared" si="0"/>
        <v>0</v>
      </c>
      <c r="J40" s="79"/>
      <c r="K40" s="80"/>
    </row>
    <row r="41" spans="1:11" ht="10.5" customHeight="1">
      <c r="A41" s="28" t="s">
        <v>76</v>
      </c>
      <c r="B41" s="69"/>
      <c r="C41" s="69"/>
      <c r="D41" s="30"/>
      <c r="E41" s="30"/>
      <c r="F41" s="30"/>
      <c r="G41" s="30"/>
      <c r="H41" s="30"/>
      <c r="I41" s="79">
        <f t="shared" si="0"/>
        <v>0</v>
      </c>
      <c r="J41" s="79"/>
      <c r="K41" s="80"/>
    </row>
    <row r="42" spans="1:11" ht="10.5" customHeight="1">
      <c r="A42" s="28" t="s">
        <v>77</v>
      </c>
      <c r="B42" s="69"/>
      <c r="C42" s="69"/>
      <c r="D42" s="30"/>
      <c r="E42" s="30"/>
      <c r="F42" s="30"/>
      <c r="G42" s="30"/>
      <c r="H42" s="30"/>
      <c r="I42" s="79">
        <f t="shared" si="0"/>
        <v>0</v>
      </c>
      <c r="J42" s="79"/>
      <c r="K42" s="80"/>
    </row>
    <row r="43" spans="1:11" ht="10.5" customHeight="1">
      <c r="A43" s="28" t="s">
        <v>78</v>
      </c>
      <c r="B43" s="69"/>
      <c r="C43" s="69"/>
      <c r="D43" s="30"/>
      <c r="E43" s="30"/>
      <c r="F43" s="30"/>
      <c r="G43" s="30"/>
      <c r="H43" s="30"/>
      <c r="I43" s="79">
        <f t="shared" si="0"/>
        <v>0</v>
      </c>
      <c r="J43" s="79"/>
      <c r="K43" s="80"/>
    </row>
    <row r="44" spans="1:11" ht="10.5" customHeight="1">
      <c r="A44" s="28" t="s">
        <v>79</v>
      </c>
      <c r="B44" s="69"/>
      <c r="C44" s="69"/>
      <c r="D44" s="30"/>
      <c r="E44" s="30"/>
      <c r="F44" s="30"/>
      <c r="G44" s="30"/>
      <c r="H44" s="30"/>
      <c r="I44" s="79">
        <f t="shared" si="0"/>
        <v>0</v>
      </c>
      <c r="J44" s="79"/>
      <c r="K44" s="80"/>
    </row>
    <row r="45" spans="1:11" ht="10.5" customHeight="1">
      <c r="A45" s="28" t="s">
        <v>80</v>
      </c>
      <c r="B45" s="69"/>
      <c r="C45" s="69"/>
      <c r="D45" s="30"/>
      <c r="E45" s="30"/>
      <c r="F45" s="30"/>
      <c r="G45" s="30"/>
      <c r="H45" s="30"/>
      <c r="I45" s="79">
        <f t="shared" si="0"/>
        <v>0</v>
      </c>
      <c r="J45" s="79"/>
      <c r="K45" s="80"/>
    </row>
    <row r="46" spans="1:11" ht="10.5" customHeight="1">
      <c r="A46" s="28" t="s">
        <v>81</v>
      </c>
      <c r="B46" s="69"/>
      <c r="C46" s="69"/>
      <c r="D46" s="30"/>
      <c r="E46" s="30"/>
      <c r="F46" s="30"/>
      <c r="G46" s="30"/>
      <c r="H46" s="30"/>
      <c r="I46" s="79">
        <f t="shared" si="0"/>
        <v>0</v>
      </c>
      <c r="J46" s="79"/>
      <c r="K46" s="80"/>
    </row>
    <row r="47" spans="1:11" ht="10.5" customHeight="1">
      <c r="A47" s="28" t="s">
        <v>82</v>
      </c>
      <c r="B47" s="69"/>
      <c r="C47" s="69"/>
      <c r="D47" s="30"/>
      <c r="E47" s="30"/>
      <c r="F47" s="30"/>
      <c r="G47" s="30"/>
      <c r="H47" s="30"/>
      <c r="I47" s="79">
        <f t="shared" si="0"/>
        <v>0</v>
      </c>
      <c r="J47" s="79"/>
      <c r="K47" s="80"/>
    </row>
    <row r="48" spans="1:11" ht="10.5" customHeight="1">
      <c r="A48" s="28" t="s">
        <v>83</v>
      </c>
      <c r="B48" s="69"/>
      <c r="C48" s="69"/>
      <c r="D48" s="30"/>
      <c r="E48" s="30"/>
      <c r="F48" s="30"/>
      <c r="G48" s="30"/>
      <c r="H48" s="30"/>
      <c r="I48" s="79">
        <f t="shared" si="0"/>
        <v>0</v>
      </c>
      <c r="J48" s="79"/>
      <c r="K48" s="80"/>
    </row>
    <row r="49" spans="1:11" ht="10.5" customHeight="1">
      <c r="A49" s="28" t="s">
        <v>84</v>
      </c>
      <c r="B49" s="69"/>
      <c r="C49" s="69"/>
      <c r="D49" s="30"/>
      <c r="E49" s="30"/>
      <c r="F49" s="30"/>
      <c r="G49" s="30"/>
      <c r="H49" s="30"/>
      <c r="I49" s="79">
        <f t="shared" si="0"/>
        <v>0</v>
      </c>
      <c r="J49" s="79"/>
      <c r="K49" s="80"/>
    </row>
    <row r="50" spans="1:11" ht="10.5" customHeight="1">
      <c r="A50" s="28" t="s">
        <v>85</v>
      </c>
      <c r="B50" s="69"/>
      <c r="C50" s="69"/>
      <c r="D50" s="30"/>
      <c r="E50" s="30"/>
      <c r="F50" s="30"/>
      <c r="G50" s="30"/>
      <c r="H50" s="30"/>
      <c r="I50" s="79">
        <f t="shared" si="0"/>
        <v>0</v>
      </c>
      <c r="J50" s="79"/>
      <c r="K50" s="80"/>
    </row>
    <row r="51" spans="1:11" ht="10.5" customHeight="1">
      <c r="A51" s="28" t="s">
        <v>86</v>
      </c>
      <c r="B51" s="69"/>
      <c r="C51" s="69"/>
      <c r="D51" s="30"/>
      <c r="E51" s="30"/>
      <c r="F51" s="30"/>
      <c r="G51" s="30"/>
      <c r="H51" s="30"/>
      <c r="I51" s="79">
        <f t="shared" si="0"/>
        <v>0</v>
      </c>
      <c r="J51" s="79"/>
      <c r="K51" s="80"/>
    </row>
    <row r="52" spans="1:11" ht="10.5" customHeight="1" thickBot="1">
      <c r="A52" s="83" t="s">
        <v>87</v>
      </c>
      <c r="B52" s="76"/>
      <c r="C52" s="76"/>
      <c r="D52" s="14"/>
      <c r="E52" s="14"/>
      <c r="F52" s="14"/>
      <c r="G52" s="14"/>
      <c r="H52" s="14"/>
      <c r="I52" s="81">
        <f t="shared" si="0"/>
        <v>0</v>
      </c>
      <c r="J52" s="81"/>
      <c r="K52" s="82"/>
    </row>
    <row r="53" spans="1:11" s="102" customFormat="1" ht="14.25" customHeight="1" thickBot="1">
      <c r="A53" s="96" t="s">
        <v>88</v>
      </c>
      <c r="B53" s="97"/>
      <c r="C53" s="97"/>
      <c r="D53" s="97"/>
      <c r="E53" s="97"/>
      <c r="F53" s="97"/>
      <c r="G53" s="98"/>
      <c r="H53" s="99">
        <f>SUM(H18:H52)</f>
        <v>0</v>
      </c>
      <c r="I53" s="100">
        <f>SUM(I18:I52)</f>
        <v>0</v>
      </c>
      <c r="J53" s="100">
        <f>SUM(J18:J52)</f>
        <v>0</v>
      </c>
      <c r="K53" s="101">
        <f>SUM(K18:K52)</f>
        <v>0</v>
      </c>
    </row>
    <row r="54" spans="1:11" ht="10.5" customHeight="1">
      <c r="A54" s="88" t="s">
        <v>89</v>
      </c>
      <c r="B54" s="89"/>
      <c r="C54" s="89"/>
      <c r="D54" s="89"/>
      <c r="E54" s="89"/>
      <c r="F54" s="47" t="str">
        <f>IF(Normalap!$F$16=1,"benzin","gázolaj")</f>
        <v>benzin</v>
      </c>
      <c r="G54" s="21"/>
      <c r="H54" s="21"/>
      <c r="I54" s="21"/>
      <c r="K54" s="45"/>
    </row>
    <row r="55" spans="1:11" ht="10.5" customHeight="1">
      <c r="A55" s="37" t="s">
        <v>90</v>
      </c>
      <c r="B55" s="31"/>
      <c r="C55" s="38"/>
      <c r="D55" s="31"/>
      <c r="E55" s="31"/>
      <c r="F55" s="95">
        <f>Normalap!$C$7</f>
        <v>344</v>
      </c>
      <c r="G55" s="84" t="s">
        <v>91</v>
      </c>
      <c r="H55" s="39"/>
      <c r="I55" s="42"/>
      <c r="J55" s="103">
        <f>I53</f>
        <v>0</v>
      </c>
      <c r="K55" s="45"/>
    </row>
    <row r="56" spans="1:11" ht="10.5" customHeight="1">
      <c r="A56" s="37" t="s">
        <v>92</v>
      </c>
      <c r="B56" s="31"/>
      <c r="C56" s="31"/>
      <c r="D56" s="31"/>
      <c r="E56" s="38"/>
      <c r="F56" s="95">
        <f>Normalap!$E$23</f>
        <v>11.4</v>
      </c>
      <c r="G56" s="84" t="s">
        <v>93</v>
      </c>
      <c r="H56" s="39"/>
      <c r="I56" s="42"/>
      <c r="J56" s="103">
        <f>H53*Normalap!$E$25</f>
        <v>0</v>
      </c>
      <c r="K56" s="45"/>
    </row>
    <row r="57" spans="1:11" ht="10.5" customHeight="1">
      <c r="A57" s="36" t="s">
        <v>94</v>
      </c>
      <c r="B57" s="87"/>
      <c r="C57" s="21"/>
      <c r="D57" s="21"/>
      <c r="E57" s="21"/>
      <c r="F57" s="90"/>
      <c r="G57" s="84" t="s">
        <v>122</v>
      </c>
      <c r="H57" s="39"/>
      <c r="I57" s="42"/>
      <c r="J57" s="104">
        <f>SUM(J55+J56)</f>
        <v>0</v>
      </c>
      <c r="K57" s="45"/>
    </row>
    <row r="58" spans="1:11" ht="10.5" customHeight="1">
      <c r="A58" s="92"/>
      <c r="B58" s="178" t="s">
        <v>95</v>
      </c>
      <c r="C58" s="178"/>
      <c r="D58" s="85"/>
      <c r="E58" s="84"/>
      <c r="F58" s="95" t="s">
        <v>96</v>
      </c>
      <c r="G58" s="105" t="s">
        <v>123</v>
      </c>
      <c r="H58" s="39"/>
      <c r="I58" s="42"/>
      <c r="J58" s="48">
        <f>J57+J53+K53</f>
        <v>0</v>
      </c>
      <c r="K58" s="45"/>
    </row>
    <row r="59" spans="1:11" ht="10.5" customHeight="1">
      <c r="A59" s="92"/>
      <c r="B59" s="169" t="s">
        <v>97</v>
      </c>
      <c r="C59" s="169"/>
      <c r="D59" s="85"/>
      <c r="E59" s="84"/>
      <c r="F59" s="95" t="s">
        <v>96</v>
      </c>
      <c r="G59" s="106" t="s">
        <v>124</v>
      </c>
      <c r="H59" s="93"/>
      <c r="I59" s="93"/>
      <c r="J59" s="49">
        <v>0</v>
      </c>
      <c r="K59" s="45"/>
    </row>
    <row r="60" spans="1:11" ht="10.5" customHeight="1">
      <c r="A60" s="91"/>
      <c r="B60" s="169" t="s">
        <v>98</v>
      </c>
      <c r="C60" s="169"/>
      <c r="D60" s="21"/>
      <c r="E60" s="30"/>
      <c r="F60" s="94" t="s">
        <v>96</v>
      </c>
      <c r="G60" s="29"/>
      <c r="H60" s="31"/>
      <c r="I60" s="38"/>
      <c r="J60" s="30"/>
      <c r="K60" s="45"/>
    </row>
    <row r="61" spans="1:11" ht="10.5" customHeight="1" thickBot="1">
      <c r="A61" s="86"/>
      <c r="B61" s="40"/>
      <c r="C61" s="40"/>
      <c r="D61" s="40"/>
      <c r="E61" s="40"/>
      <c r="F61" s="40"/>
      <c r="G61" s="86"/>
      <c r="H61" s="40"/>
      <c r="I61" s="40"/>
      <c r="J61" s="40"/>
      <c r="K61" s="41"/>
    </row>
    <row r="62" ht="12" thickBot="1"/>
    <row r="63" spans="6:9" ht="13.5" thickBot="1">
      <c r="F63" s="118" t="s">
        <v>102</v>
      </c>
      <c r="G63" s="119"/>
      <c r="H63" s="119"/>
      <c r="I63" s="120">
        <f>J58-J59</f>
        <v>0</v>
      </c>
    </row>
    <row r="65" spans="2:10" ht="11.25">
      <c r="B65" s="15" t="s">
        <v>103</v>
      </c>
      <c r="H65" s="50"/>
      <c r="I65" s="50"/>
      <c r="J65" s="50"/>
    </row>
    <row r="66" ht="11.25">
      <c r="I66" s="51" t="s">
        <v>104</v>
      </c>
    </row>
    <row r="68" spans="2:10" ht="11.25">
      <c r="B68" s="15" t="s">
        <v>105</v>
      </c>
      <c r="H68" s="50"/>
      <c r="I68" s="50"/>
      <c r="J68" s="50"/>
    </row>
    <row r="69" ht="11.25">
      <c r="I69" s="51" t="s">
        <v>104</v>
      </c>
    </row>
    <row r="70" ht="11.25">
      <c r="B70" s="15" t="s">
        <v>43</v>
      </c>
    </row>
  </sheetData>
  <sheetProtection/>
  <protectedRanges>
    <protectedRange sqref="J55:J57" name="Tartom?ny1_1"/>
  </protectedRanges>
  <mergeCells count="8">
    <mergeCell ref="B59:C59"/>
    <mergeCell ref="B60:C60"/>
    <mergeCell ref="A2:K2"/>
    <mergeCell ref="A3:K3"/>
    <mergeCell ref="H10:I10"/>
    <mergeCell ref="A13:C13"/>
    <mergeCell ref="D15:F15"/>
    <mergeCell ref="B58:C58"/>
  </mergeCells>
  <printOptions/>
  <pageMargins left="0.48" right="0.44" top="0.43" bottom="0.5" header="0.3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5">
      <selection activeCell="B18" sqref="B18:H49"/>
    </sheetView>
  </sheetViews>
  <sheetFormatPr defaultColWidth="9.00390625" defaultRowHeight="12.75"/>
  <cols>
    <col min="1" max="1" width="4.375" style="15" customWidth="1"/>
    <col min="2" max="2" width="7.00390625" style="15" customWidth="1"/>
    <col min="3" max="3" width="6.25390625" style="15" customWidth="1"/>
    <col min="4" max="6" width="9.25390625" style="15" customWidth="1"/>
    <col min="7" max="7" width="10.75390625" style="15" customWidth="1"/>
    <col min="8" max="8" width="8.00390625" style="15" customWidth="1"/>
    <col min="9" max="9" width="10.625" style="15" customWidth="1"/>
    <col min="10" max="10" width="9.625" style="21" bestFit="1" customWidth="1"/>
    <col min="11" max="11" width="9.125" style="21" customWidth="1"/>
    <col min="12" max="16384" width="9.125" style="15" customWidth="1"/>
  </cols>
  <sheetData>
    <row r="1" spans="9:11" ht="17.25" customHeight="1">
      <c r="I1" s="15" t="s">
        <v>106</v>
      </c>
      <c r="K1" s="117" t="s">
        <v>134</v>
      </c>
    </row>
    <row r="2" spans="1:11" ht="11.25">
      <c r="A2" s="170" t="s">
        <v>30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1.25">
      <c r="A3" s="171" t="s">
        <v>130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5" spans="1:7" ht="11.25">
      <c r="A5" s="15" t="s">
        <v>99</v>
      </c>
      <c r="G5" s="15" t="s">
        <v>100</v>
      </c>
    </row>
    <row r="6" spans="1:8" ht="15" customHeight="1">
      <c r="A6" s="15" t="s">
        <v>31</v>
      </c>
      <c r="B6" s="15" t="str">
        <f>Törzsadatok!$B$6</f>
        <v>Bereczki Judit Edina</v>
      </c>
      <c r="G6" s="15" t="s">
        <v>31</v>
      </c>
      <c r="H6" s="15">
        <f>Törzsadatok!$B$14</f>
        <v>0</v>
      </c>
    </row>
    <row r="7" spans="1:8" ht="15" customHeight="1">
      <c r="A7" s="15" t="s">
        <v>32</v>
      </c>
      <c r="B7" s="15">
        <f>Törzsadatok!$B$7</f>
        <v>0</v>
      </c>
      <c r="G7" s="15" t="s">
        <v>33</v>
      </c>
      <c r="H7" s="15">
        <f>Törzsadatok!$B$15</f>
        <v>0</v>
      </c>
    </row>
    <row r="8" spans="1:10" ht="15" customHeight="1">
      <c r="A8" s="15" t="s">
        <v>34</v>
      </c>
      <c r="C8" s="15">
        <f>Törzsadatok!$B$8</f>
        <v>0</v>
      </c>
      <c r="G8" s="15" t="s">
        <v>127</v>
      </c>
      <c r="H8" s="15">
        <f>Törzsadatok!$B$16</f>
        <v>0</v>
      </c>
      <c r="I8" s="55">
        <f>Törzsadatok!$B$17</f>
        <v>28316</v>
      </c>
      <c r="J8" s="55"/>
    </row>
    <row r="9" spans="7:8" ht="15" customHeight="1">
      <c r="G9" s="15" t="s">
        <v>101</v>
      </c>
      <c r="H9" s="15" t="str">
        <f>Törzsadatok!$B$18</f>
        <v>Öreg Lámáné</v>
      </c>
    </row>
    <row r="10" spans="7:9" ht="15" customHeight="1">
      <c r="G10" s="15" t="s">
        <v>128</v>
      </c>
      <c r="H10" s="171">
        <f>Törzsadatok!$B$19</f>
        <v>0</v>
      </c>
      <c r="I10" s="171"/>
    </row>
    <row r="11" spans="2:3" ht="11.25">
      <c r="B11" s="15" t="s">
        <v>125</v>
      </c>
      <c r="C11" s="15">
        <f>Törzsadatok!$F$7</f>
        <v>2015</v>
      </c>
    </row>
    <row r="12" ht="12" thickBot="1"/>
    <row r="13" spans="1:11" ht="13.5" customHeight="1" thickBot="1">
      <c r="A13" s="172" t="s">
        <v>131</v>
      </c>
      <c r="B13" s="173"/>
      <c r="C13" s="174"/>
      <c r="D13" s="13">
        <f>Normalap!$E$19</f>
        <v>0</v>
      </c>
      <c r="E13" s="72"/>
      <c r="F13" s="73"/>
      <c r="G13" s="74" t="s">
        <v>44</v>
      </c>
      <c r="H13" s="12" t="str">
        <f>Normalap!$C$19</f>
        <v>Toyota Co.V.</v>
      </c>
      <c r="I13" s="35"/>
      <c r="J13" s="12"/>
      <c r="K13" s="75"/>
    </row>
    <row r="14" spans="1:11" ht="12" hidden="1" thickBot="1">
      <c r="A14" s="71"/>
      <c r="B14" s="46"/>
      <c r="C14" s="46"/>
      <c r="D14" s="46"/>
      <c r="E14" s="46"/>
      <c r="F14" s="64"/>
      <c r="G14" s="56"/>
      <c r="H14" s="56"/>
      <c r="I14" s="63"/>
      <c r="J14" s="65"/>
      <c r="K14" s="45"/>
    </row>
    <row r="15" spans="1:11" s="21" customFormat="1" ht="12.75" customHeight="1" thickBot="1">
      <c r="A15" s="16" t="s">
        <v>45</v>
      </c>
      <c r="B15" s="16" t="s">
        <v>46</v>
      </c>
      <c r="C15" s="60" t="s">
        <v>35</v>
      </c>
      <c r="D15" s="175" t="s">
        <v>36</v>
      </c>
      <c r="E15" s="176"/>
      <c r="F15" s="177"/>
      <c r="G15" s="61" t="s">
        <v>47</v>
      </c>
      <c r="H15" s="18" t="s">
        <v>48</v>
      </c>
      <c r="I15" s="20" t="s">
        <v>47</v>
      </c>
      <c r="J15" s="67" t="s">
        <v>49</v>
      </c>
      <c r="K15" s="43" t="s">
        <v>50</v>
      </c>
    </row>
    <row r="16" spans="1:11" s="21" customFormat="1" ht="10.5" customHeight="1">
      <c r="A16" s="18" t="s">
        <v>51</v>
      </c>
      <c r="B16" s="18"/>
      <c r="C16" s="18"/>
      <c r="D16" s="18" t="s">
        <v>119</v>
      </c>
      <c r="E16" s="18" t="s">
        <v>120</v>
      </c>
      <c r="F16" s="18" t="s">
        <v>121</v>
      </c>
      <c r="G16" s="17" t="s">
        <v>52</v>
      </c>
      <c r="H16" s="18" t="s">
        <v>132</v>
      </c>
      <c r="I16" s="20" t="s">
        <v>52</v>
      </c>
      <c r="J16" s="19" t="s">
        <v>53</v>
      </c>
      <c r="K16" s="43" t="s">
        <v>54</v>
      </c>
    </row>
    <row r="17" spans="1:11" ht="10.5" customHeight="1" thickBot="1">
      <c r="A17" s="22"/>
      <c r="B17" s="23"/>
      <c r="C17" s="23"/>
      <c r="D17" s="23"/>
      <c r="E17" s="23"/>
      <c r="F17" s="23"/>
      <c r="G17" s="24"/>
      <c r="H17" s="25" t="s">
        <v>133</v>
      </c>
      <c r="I17" s="27" t="s">
        <v>55</v>
      </c>
      <c r="J17" s="26" t="s">
        <v>56</v>
      </c>
      <c r="K17" s="44" t="s">
        <v>57</v>
      </c>
    </row>
    <row r="18" spans="1:11" ht="10.5" customHeight="1">
      <c r="A18" s="66" t="s">
        <v>58</v>
      </c>
      <c r="B18" s="68"/>
      <c r="C18" s="68"/>
      <c r="D18" s="62"/>
      <c r="E18" s="62"/>
      <c r="F18" s="63"/>
      <c r="G18" s="63"/>
      <c r="H18" s="63"/>
      <c r="I18" s="77">
        <f>$F$55*H18*$F$56/100</f>
        <v>0</v>
      </c>
      <c r="J18" s="77"/>
      <c r="K18" s="78"/>
    </row>
    <row r="19" spans="1:11" ht="10.5" customHeight="1">
      <c r="A19" s="28" t="s">
        <v>60</v>
      </c>
      <c r="B19" s="69"/>
      <c r="C19" s="69"/>
      <c r="D19" s="32"/>
      <c r="E19" s="32"/>
      <c r="F19" s="30"/>
      <c r="G19" s="30"/>
      <c r="H19" s="30"/>
      <c r="I19" s="79">
        <f aca="true" t="shared" si="0" ref="I19:I52">$F$55*H19*$F$56/100</f>
        <v>0</v>
      </c>
      <c r="J19" s="79"/>
      <c r="K19" s="80"/>
    </row>
    <row r="20" spans="1:11" ht="10.5" customHeight="1">
      <c r="A20" s="28" t="s">
        <v>61</v>
      </c>
      <c r="B20" s="69"/>
      <c r="C20" s="69"/>
      <c r="D20" s="32"/>
      <c r="E20" s="32"/>
      <c r="F20" s="30"/>
      <c r="G20" s="30"/>
      <c r="H20" s="30"/>
      <c r="I20" s="79">
        <f t="shared" si="0"/>
        <v>0</v>
      </c>
      <c r="J20" s="79"/>
      <c r="K20" s="80"/>
    </row>
    <row r="21" spans="1:11" ht="10.5" customHeight="1">
      <c r="A21" s="28" t="s">
        <v>62</v>
      </c>
      <c r="B21" s="69"/>
      <c r="C21" s="69"/>
      <c r="D21" s="32"/>
      <c r="E21" s="32"/>
      <c r="F21" s="30"/>
      <c r="G21" s="30"/>
      <c r="H21" s="30"/>
      <c r="I21" s="79">
        <f t="shared" si="0"/>
        <v>0</v>
      </c>
      <c r="J21" s="79"/>
      <c r="K21" s="80"/>
    </row>
    <row r="22" spans="1:11" ht="10.5" customHeight="1">
      <c r="A22" s="28" t="s">
        <v>63</v>
      </c>
      <c r="B22" s="69"/>
      <c r="C22" s="69"/>
      <c r="D22" s="30"/>
      <c r="E22" s="30"/>
      <c r="F22" s="30"/>
      <c r="G22" s="30"/>
      <c r="H22" s="30"/>
      <c r="I22" s="79">
        <f t="shared" si="0"/>
        <v>0</v>
      </c>
      <c r="J22" s="79"/>
      <c r="K22" s="80"/>
    </row>
    <row r="23" spans="1:11" ht="10.5" customHeight="1">
      <c r="A23" s="28" t="s">
        <v>64</v>
      </c>
      <c r="B23" s="69"/>
      <c r="C23" s="69"/>
      <c r="D23" s="30"/>
      <c r="E23" s="30"/>
      <c r="F23" s="30"/>
      <c r="G23" s="30"/>
      <c r="H23" s="30"/>
      <c r="I23" s="79">
        <f t="shared" si="0"/>
        <v>0</v>
      </c>
      <c r="J23" s="79"/>
      <c r="K23" s="80"/>
    </row>
    <row r="24" spans="1:11" ht="10.5" customHeight="1">
      <c r="A24" s="28" t="s">
        <v>65</v>
      </c>
      <c r="B24" s="69"/>
      <c r="C24" s="69"/>
      <c r="D24" s="30"/>
      <c r="E24" s="30"/>
      <c r="F24" s="30"/>
      <c r="G24" s="30"/>
      <c r="H24" s="30"/>
      <c r="I24" s="79">
        <f t="shared" si="0"/>
        <v>0</v>
      </c>
      <c r="J24" s="79"/>
      <c r="K24" s="80"/>
    </row>
    <row r="25" spans="1:11" ht="10.5" customHeight="1">
      <c r="A25" s="28" t="s">
        <v>66</v>
      </c>
      <c r="B25" s="69"/>
      <c r="C25" s="69"/>
      <c r="D25" s="30"/>
      <c r="E25" s="30"/>
      <c r="F25" s="30"/>
      <c r="G25" s="30"/>
      <c r="H25" s="30"/>
      <c r="I25" s="79">
        <f t="shared" si="0"/>
        <v>0</v>
      </c>
      <c r="J25" s="79"/>
      <c r="K25" s="80"/>
    </row>
    <row r="26" spans="1:11" ht="10.5" customHeight="1">
      <c r="A26" s="33" t="s">
        <v>67</v>
      </c>
      <c r="B26" s="69"/>
      <c r="C26" s="69"/>
      <c r="D26" s="30"/>
      <c r="E26" s="30"/>
      <c r="F26" s="30"/>
      <c r="G26" s="30"/>
      <c r="H26" s="30"/>
      <c r="I26" s="79">
        <f t="shared" si="0"/>
        <v>0</v>
      </c>
      <c r="J26" s="79"/>
      <c r="K26" s="80"/>
    </row>
    <row r="27" spans="1:11" ht="10.5" customHeight="1">
      <c r="A27" s="28" t="s">
        <v>37</v>
      </c>
      <c r="B27" s="69"/>
      <c r="C27" s="69"/>
      <c r="D27" s="30"/>
      <c r="E27" s="30"/>
      <c r="F27" s="30"/>
      <c r="G27" s="30"/>
      <c r="H27" s="30"/>
      <c r="I27" s="79">
        <f t="shared" si="0"/>
        <v>0</v>
      </c>
      <c r="J27" s="79"/>
      <c r="K27" s="80"/>
    </row>
    <row r="28" spans="1:11" ht="10.5" customHeight="1">
      <c r="A28" s="28" t="s">
        <v>38</v>
      </c>
      <c r="B28" s="69"/>
      <c r="C28" s="69"/>
      <c r="D28" s="30"/>
      <c r="E28" s="30"/>
      <c r="F28" s="30"/>
      <c r="G28" s="30"/>
      <c r="H28" s="30"/>
      <c r="I28" s="79">
        <f t="shared" si="0"/>
        <v>0</v>
      </c>
      <c r="J28" s="79"/>
      <c r="K28" s="80"/>
    </row>
    <row r="29" spans="1:11" ht="10.5" customHeight="1">
      <c r="A29" s="28" t="s">
        <v>39</v>
      </c>
      <c r="B29" s="69"/>
      <c r="C29" s="69"/>
      <c r="D29" s="30"/>
      <c r="E29" s="30"/>
      <c r="F29" s="30"/>
      <c r="G29" s="30"/>
      <c r="H29" s="30"/>
      <c r="I29" s="79">
        <f t="shared" si="0"/>
        <v>0</v>
      </c>
      <c r="J29" s="79"/>
      <c r="K29" s="80"/>
    </row>
    <row r="30" spans="1:11" ht="10.5" customHeight="1">
      <c r="A30" s="28" t="s">
        <v>40</v>
      </c>
      <c r="B30" s="69"/>
      <c r="C30" s="69"/>
      <c r="D30" s="30"/>
      <c r="E30" s="30"/>
      <c r="F30" s="30"/>
      <c r="G30" s="30"/>
      <c r="H30" s="30"/>
      <c r="I30" s="79">
        <f t="shared" si="0"/>
        <v>0</v>
      </c>
      <c r="J30" s="79"/>
      <c r="K30" s="80"/>
    </row>
    <row r="31" spans="1:11" ht="10.5" customHeight="1">
      <c r="A31" s="28" t="s">
        <v>41</v>
      </c>
      <c r="B31" s="69"/>
      <c r="C31" s="69"/>
      <c r="D31" s="30"/>
      <c r="E31" s="30"/>
      <c r="F31" s="30"/>
      <c r="G31" s="30"/>
      <c r="H31" s="30"/>
      <c r="I31" s="79">
        <f t="shared" si="0"/>
        <v>0</v>
      </c>
      <c r="J31" s="79"/>
      <c r="K31" s="80"/>
    </row>
    <row r="32" spans="1:11" ht="10.5" customHeight="1">
      <c r="A32" s="28" t="s">
        <v>42</v>
      </c>
      <c r="B32" s="69"/>
      <c r="C32" s="69"/>
      <c r="D32" s="30"/>
      <c r="E32" s="30"/>
      <c r="F32" s="30"/>
      <c r="G32" s="30"/>
      <c r="H32" s="30"/>
      <c r="I32" s="79">
        <f t="shared" si="0"/>
        <v>0</v>
      </c>
      <c r="J32" s="79"/>
      <c r="K32" s="80"/>
    </row>
    <row r="33" spans="1:11" ht="10.5" customHeight="1">
      <c r="A33" s="28" t="s">
        <v>68</v>
      </c>
      <c r="B33" s="69"/>
      <c r="C33" s="69"/>
      <c r="D33" s="30"/>
      <c r="E33" s="30"/>
      <c r="F33" s="30"/>
      <c r="G33" s="30"/>
      <c r="H33" s="30"/>
      <c r="I33" s="79">
        <f t="shared" si="0"/>
        <v>0</v>
      </c>
      <c r="J33" s="79"/>
      <c r="K33" s="80"/>
    </row>
    <row r="34" spans="1:11" ht="10.5" customHeight="1">
      <c r="A34" s="28" t="s">
        <v>69</v>
      </c>
      <c r="B34" s="70"/>
      <c r="C34" s="70"/>
      <c r="D34" s="34"/>
      <c r="E34" s="34"/>
      <c r="F34" s="30"/>
      <c r="G34" s="30"/>
      <c r="H34" s="30"/>
      <c r="I34" s="79">
        <f t="shared" si="0"/>
        <v>0</v>
      </c>
      <c r="J34" s="79"/>
      <c r="K34" s="80"/>
    </row>
    <row r="35" spans="1:11" ht="10.5" customHeight="1">
      <c r="A35" s="28" t="s">
        <v>70</v>
      </c>
      <c r="B35" s="69"/>
      <c r="C35" s="69"/>
      <c r="D35" s="30"/>
      <c r="E35" s="30"/>
      <c r="F35" s="30"/>
      <c r="G35" s="30"/>
      <c r="H35" s="30"/>
      <c r="I35" s="79">
        <f t="shared" si="0"/>
        <v>0</v>
      </c>
      <c r="J35" s="79"/>
      <c r="K35" s="80"/>
    </row>
    <row r="36" spans="1:11" ht="10.5" customHeight="1">
      <c r="A36" s="28" t="s">
        <v>71</v>
      </c>
      <c r="B36" s="69"/>
      <c r="C36" s="69"/>
      <c r="D36" s="30"/>
      <c r="E36" s="30"/>
      <c r="F36" s="30"/>
      <c r="G36" s="30"/>
      <c r="H36" s="30"/>
      <c r="I36" s="79">
        <f t="shared" si="0"/>
        <v>0</v>
      </c>
      <c r="J36" s="79"/>
      <c r="K36" s="80"/>
    </row>
    <row r="37" spans="1:11" ht="10.5" customHeight="1">
      <c r="A37" s="28" t="s">
        <v>72</v>
      </c>
      <c r="B37" s="69"/>
      <c r="C37" s="69"/>
      <c r="D37" s="30"/>
      <c r="E37" s="30"/>
      <c r="F37" s="30"/>
      <c r="G37" s="30"/>
      <c r="H37" s="30"/>
      <c r="I37" s="79">
        <f t="shared" si="0"/>
        <v>0</v>
      </c>
      <c r="J37" s="79"/>
      <c r="K37" s="80"/>
    </row>
    <row r="38" spans="1:11" ht="10.5" customHeight="1">
      <c r="A38" s="28" t="s">
        <v>73</v>
      </c>
      <c r="B38" s="69"/>
      <c r="C38" s="69"/>
      <c r="D38" s="30"/>
      <c r="E38" s="30"/>
      <c r="F38" s="30"/>
      <c r="G38" s="30"/>
      <c r="H38" s="30"/>
      <c r="I38" s="79">
        <f t="shared" si="0"/>
        <v>0</v>
      </c>
      <c r="J38" s="79"/>
      <c r="K38" s="80"/>
    </row>
    <row r="39" spans="1:11" ht="10.5" customHeight="1">
      <c r="A39" s="28" t="s">
        <v>74</v>
      </c>
      <c r="B39" s="69"/>
      <c r="C39" s="69"/>
      <c r="D39" s="30"/>
      <c r="E39" s="30"/>
      <c r="F39" s="30"/>
      <c r="G39" s="30"/>
      <c r="H39" s="30"/>
      <c r="I39" s="79">
        <f t="shared" si="0"/>
        <v>0</v>
      </c>
      <c r="J39" s="79"/>
      <c r="K39" s="80"/>
    </row>
    <row r="40" spans="1:11" ht="10.5" customHeight="1">
      <c r="A40" s="28" t="s">
        <v>75</v>
      </c>
      <c r="B40" s="69"/>
      <c r="C40" s="69"/>
      <c r="D40" s="30"/>
      <c r="E40" s="30"/>
      <c r="F40" s="30"/>
      <c r="G40" s="30"/>
      <c r="H40" s="30"/>
      <c r="I40" s="79">
        <f t="shared" si="0"/>
        <v>0</v>
      </c>
      <c r="J40" s="79"/>
      <c r="K40" s="80"/>
    </row>
    <row r="41" spans="1:11" ht="10.5" customHeight="1">
      <c r="A41" s="28" t="s">
        <v>76</v>
      </c>
      <c r="B41" s="69"/>
      <c r="C41" s="69"/>
      <c r="D41" s="30"/>
      <c r="E41" s="30"/>
      <c r="F41" s="30"/>
      <c r="G41" s="30"/>
      <c r="H41" s="30"/>
      <c r="I41" s="79">
        <f t="shared" si="0"/>
        <v>0</v>
      </c>
      <c r="J41" s="79"/>
      <c r="K41" s="80"/>
    </row>
    <row r="42" spans="1:11" ht="10.5" customHeight="1">
      <c r="A42" s="28" t="s">
        <v>77</v>
      </c>
      <c r="B42" s="69"/>
      <c r="C42" s="69"/>
      <c r="D42" s="30"/>
      <c r="E42" s="30"/>
      <c r="F42" s="30"/>
      <c r="G42" s="30"/>
      <c r="H42" s="30"/>
      <c r="I42" s="79">
        <f t="shared" si="0"/>
        <v>0</v>
      </c>
      <c r="J42" s="79"/>
      <c r="K42" s="80"/>
    </row>
    <row r="43" spans="1:11" ht="10.5" customHeight="1">
      <c r="A43" s="28" t="s">
        <v>78</v>
      </c>
      <c r="B43" s="69"/>
      <c r="C43" s="69"/>
      <c r="D43" s="30"/>
      <c r="E43" s="30"/>
      <c r="F43" s="30"/>
      <c r="G43" s="30"/>
      <c r="H43" s="30"/>
      <c r="I43" s="79">
        <f t="shared" si="0"/>
        <v>0</v>
      </c>
      <c r="J43" s="79"/>
      <c r="K43" s="80"/>
    </row>
    <row r="44" spans="1:11" ht="10.5" customHeight="1">
      <c r="A44" s="28" t="s">
        <v>79</v>
      </c>
      <c r="B44" s="69"/>
      <c r="C44" s="69"/>
      <c r="D44" s="30"/>
      <c r="E44" s="30"/>
      <c r="F44" s="30"/>
      <c r="G44" s="30"/>
      <c r="H44" s="30"/>
      <c r="I44" s="79">
        <f t="shared" si="0"/>
        <v>0</v>
      </c>
      <c r="J44" s="79"/>
      <c r="K44" s="80"/>
    </row>
    <row r="45" spans="1:11" ht="10.5" customHeight="1">
      <c r="A45" s="28" t="s">
        <v>80</v>
      </c>
      <c r="B45" s="69"/>
      <c r="C45" s="69"/>
      <c r="D45" s="30"/>
      <c r="E45" s="30"/>
      <c r="F45" s="30"/>
      <c r="G45" s="30"/>
      <c r="H45" s="30"/>
      <c r="I45" s="79">
        <f t="shared" si="0"/>
        <v>0</v>
      </c>
      <c r="J45" s="79"/>
      <c r="K45" s="80"/>
    </row>
    <row r="46" spans="1:11" ht="10.5" customHeight="1">
      <c r="A46" s="28" t="s">
        <v>81</v>
      </c>
      <c r="B46" s="69"/>
      <c r="C46" s="69"/>
      <c r="D46" s="30"/>
      <c r="E46" s="30"/>
      <c r="F46" s="30"/>
      <c r="G46" s="30"/>
      <c r="H46" s="30"/>
      <c r="I46" s="79">
        <f t="shared" si="0"/>
        <v>0</v>
      </c>
      <c r="J46" s="79"/>
      <c r="K46" s="80"/>
    </row>
    <row r="47" spans="1:11" ht="10.5" customHeight="1">
      <c r="A47" s="28" t="s">
        <v>82</v>
      </c>
      <c r="B47" s="69"/>
      <c r="C47" s="69"/>
      <c r="D47" s="30"/>
      <c r="E47" s="30"/>
      <c r="F47" s="30"/>
      <c r="G47" s="30"/>
      <c r="H47" s="30"/>
      <c r="I47" s="79">
        <f t="shared" si="0"/>
        <v>0</v>
      </c>
      <c r="J47" s="79"/>
      <c r="K47" s="80"/>
    </row>
    <row r="48" spans="1:11" ht="10.5" customHeight="1">
      <c r="A48" s="28" t="s">
        <v>83</v>
      </c>
      <c r="B48" s="69"/>
      <c r="C48" s="69"/>
      <c r="D48" s="30"/>
      <c r="E48" s="30"/>
      <c r="F48" s="30"/>
      <c r="G48" s="30"/>
      <c r="H48" s="30"/>
      <c r="I48" s="79">
        <f t="shared" si="0"/>
        <v>0</v>
      </c>
      <c r="J48" s="79"/>
      <c r="K48" s="80"/>
    </row>
    <row r="49" spans="1:11" ht="10.5" customHeight="1">
      <c r="A49" s="28" t="s">
        <v>84</v>
      </c>
      <c r="B49" s="69"/>
      <c r="C49" s="69"/>
      <c r="D49" s="30"/>
      <c r="E49" s="30"/>
      <c r="F49" s="30"/>
      <c r="G49" s="30"/>
      <c r="H49" s="30"/>
      <c r="I49" s="79">
        <f t="shared" si="0"/>
        <v>0</v>
      </c>
      <c r="J49" s="79"/>
      <c r="K49" s="80"/>
    </row>
    <row r="50" spans="1:11" ht="10.5" customHeight="1">
      <c r="A50" s="28" t="s">
        <v>85</v>
      </c>
      <c r="B50" s="69"/>
      <c r="C50" s="69"/>
      <c r="D50" s="30"/>
      <c r="E50" s="30"/>
      <c r="F50" s="30"/>
      <c r="G50" s="30"/>
      <c r="H50" s="30"/>
      <c r="I50" s="79">
        <f t="shared" si="0"/>
        <v>0</v>
      </c>
      <c r="J50" s="79"/>
      <c r="K50" s="80"/>
    </row>
    <row r="51" spans="1:11" ht="10.5" customHeight="1">
      <c r="A51" s="28" t="s">
        <v>86</v>
      </c>
      <c r="B51" s="69"/>
      <c r="C51" s="69"/>
      <c r="D51" s="30"/>
      <c r="E51" s="30"/>
      <c r="F51" s="30"/>
      <c r="G51" s="30"/>
      <c r="H51" s="30"/>
      <c r="I51" s="79">
        <f t="shared" si="0"/>
        <v>0</v>
      </c>
      <c r="J51" s="79"/>
      <c r="K51" s="80"/>
    </row>
    <row r="52" spans="1:11" ht="10.5" customHeight="1" thickBot="1">
      <c r="A52" s="83" t="s">
        <v>87</v>
      </c>
      <c r="B52" s="76"/>
      <c r="C52" s="76"/>
      <c r="D52" s="14"/>
      <c r="E52" s="14"/>
      <c r="F52" s="14"/>
      <c r="G52" s="14"/>
      <c r="H52" s="14"/>
      <c r="I52" s="81">
        <f t="shared" si="0"/>
        <v>0</v>
      </c>
      <c r="J52" s="81"/>
      <c r="K52" s="82"/>
    </row>
    <row r="53" spans="1:11" s="102" customFormat="1" ht="14.25" customHeight="1" thickBot="1">
      <c r="A53" s="96" t="s">
        <v>88</v>
      </c>
      <c r="B53" s="97"/>
      <c r="C53" s="97"/>
      <c r="D53" s="97"/>
      <c r="E53" s="97"/>
      <c r="F53" s="97"/>
      <c r="G53" s="98"/>
      <c r="H53" s="99">
        <f>SUM(H18:H52)</f>
        <v>0</v>
      </c>
      <c r="I53" s="100">
        <f>SUM(I18:I52)</f>
        <v>0</v>
      </c>
      <c r="J53" s="100">
        <f>SUM(J18:J52)</f>
        <v>0</v>
      </c>
      <c r="K53" s="101">
        <f>SUM(K18:K52)</f>
        <v>0</v>
      </c>
    </row>
    <row r="54" spans="1:11" ht="10.5" customHeight="1">
      <c r="A54" s="88" t="s">
        <v>89</v>
      </c>
      <c r="B54" s="89"/>
      <c r="C54" s="89"/>
      <c r="D54" s="89"/>
      <c r="E54" s="89"/>
      <c r="F54" s="47" t="str">
        <f>IF(Normalap!$F$16=1,"benzin","gázolaj")</f>
        <v>benzin</v>
      </c>
      <c r="G54" s="21"/>
      <c r="H54" s="21"/>
      <c r="I54" s="21"/>
      <c r="K54" s="45"/>
    </row>
    <row r="55" spans="1:11" ht="10.5" customHeight="1">
      <c r="A55" s="37" t="s">
        <v>90</v>
      </c>
      <c r="B55" s="31"/>
      <c r="C55" s="38"/>
      <c r="D55" s="31"/>
      <c r="E55" s="31"/>
      <c r="F55" s="95">
        <f>Normalap!$C$8</f>
        <v>333</v>
      </c>
      <c r="G55" s="84" t="s">
        <v>91</v>
      </c>
      <c r="H55" s="39"/>
      <c r="I55" s="42"/>
      <c r="J55" s="103">
        <f>I53</f>
        <v>0</v>
      </c>
      <c r="K55" s="45"/>
    </row>
    <row r="56" spans="1:11" ht="10.5" customHeight="1">
      <c r="A56" s="37" t="s">
        <v>92</v>
      </c>
      <c r="B56" s="31"/>
      <c r="C56" s="31"/>
      <c r="D56" s="31"/>
      <c r="E56" s="38"/>
      <c r="F56" s="95">
        <f>Normalap!$E$23</f>
        <v>11.4</v>
      </c>
      <c r="G56" s="84" t="s">
        <v>93</v>
      </c>
      <c r="H56" s="39"/>
      <c r="I56" s="42"/>
      <c r="J56" s="103">
        <f>H53*Normalap!$E$25</f>
        <v>0</v>
      </c>
      <c r="K56" s="45"/>
    </row>
    <row r="57" spans="1:11" ht="10.5" customHeight="1">
      <c r="A57" s="36" t="s">
        <v>94</v>
      </c>
      <c r="B57" s="87"/>
      <c r="C57" s="21"/>
      <c r="D57" s="21"/>
      <c r="E57" s="21"/>
      <c r="F57" s="90"/>
      <c r="G57" s="84" t="s">
        <v>122</v>
      </c>
      <c r="H57" s="39"/>
      <c r="I57" s="42"/>
      <c r="J57" s="104">
        <f>SUM(J55+J56)</f>
        <v>0</v>
      </c>
      <c r="K57" s="45"/>
    </row>
    <row r="58" spans="1:11" ht="10.5" customHeight="1">
      <c r="A58" s="92"/>
      <c r="B58" s="178" t="s">
        <v>95</v>
      </c>
      <c r="C58" s="178"/>
      <c r="D58" s="85"/>
      <c r="E58" s="84"/>
      <c r="F58" s="95" t="s">
        <v>96</v>
      </c>
      <c r="G58" s="105" t="s">
        <v>123</v>
      </c>
      <c r="H58" s="39"/>
      <c r="I58" s="42"/>
      <c r="J58" s="48">
        <f>J57+J53+K53</f>
        <v>0</v>
      </c>
      <c r="K58" s="45"/>
    </row>
    <row r="59" spans="1:11" ht="10.5" customHeight="1">
      <c r="A59" s="92"/>
      <c r="B59" s="169" t="s">
        <v>97</v>
      </c>
      <c r="C59" s="169"/>
      <c r="D59" s="85"/>
      <c r="E59" s="84"/>
      <c r="F59" s="95" t="s">
        <v>96</v>
      </c>
      <c r="G59" s="106" t="s">
        <v>124</v>
      </c>
      <c r="H59" s="93"/>
      <c r="I59" s="93"/>
      <c r="J59" s="49">
        <v>0</v>
      </c>
      <c r="K59" s="45"/>
    </row>
    <row r="60" spans="1:11" ht="10.5" customHeight="1">
      <c r="A60" s="91"/>
      <c r="B60" s="169" t="s">
        <v>98</v>
      </c>
      <c r="C60" s="169"/>
      <c r="D60" s="21"/>
      <c r="E60" s="30"/>
      <c r="F60" s="94" t="s">
        <v>96</v>
      </c>
      <c r="G60" s="29"/>
      <c r="H60" s="31"/>
      <c r="I60" s="38"/>
      <c r="J60" s="30"/>
      <c r="K60" s="45"/>
    </row>
    <row r="61" spans="1:11" ht="10.5" customHeight="1" thickBot="1">
      <c r="A61" s="86"/>
      <c r="B61" s="40"/>
      <c r="C61" s="40"/>
      <c r="D61" s="40"/>
      <c r="E61" s="40"/>
      <c r="F61" s="40"/>
      <c r="G61" s="86"/>
      <c r="H61" s="40"/>
      <c r="I61" s="40"/>
      <c r="J61" s="40"/>
      <c r="K61" s="41"/>
    </row>
    <row r="62" ht="12" thickBot="1"/>
    <row r="63" spans="6:9" ht="13.5" thickBot="1">
      <c r="F63" s="118" t="s">
        <v>102</v>
      </c>
      <c r="G63" s="119"/>
      <c r="H63" s="119"/>
      <c r="I63" s="120">
        <f>J58-J59</f>
        <v>0</v>
      </c>
    </row>
    <row r="65" spans="2:10" ht="11.25">
      <c r="B65" s="15" t="s">
        <v>103</v>
      </c>
      <c r="H65" s="50"/>
      <c r="I65" s="50"/>
      <c r="J65" s="50"/>
    </row>
    <row r="66" ht="11.25">
      <c r="I66" s="51" t="s">
        <v>104</v>
      </c>
    </row>
    <row r="68" spans="2:10" ht="11.25">
      <c r="B68" s="15" t="s">
        <v>105</v>
      </c>
      <c r="H68" s="50"/>
      <c r="I68" s="50"/>
      <c r="J68" s="50"/>
    </row>
    <row r="69" ht="11.25">
      <c r="I69" s="51" t="s">
        <v>104</v>
      </c>
    </row>
    <row r="70" ht="11.25">
      <c r="B70" s="15" t="s">
        <v>43</v>
      </c>
    </row>
  </sheetData>
  <sheetProtection/>
  <protectedRanges>
    <protectedRange sqref="J55:J57" name="Tartom?ny1_1"/>
  </protectedRanges>
  <mergeCells count="8">
    <mergeCell ref="B59:C59"/>
    <mergeCell ref="B60:C60"/>
    <mergeCell ref="A2:K2"/>
    <mergeCell ref="A3:K3"/>
    <mergeCell ref="H10:I10"/>
    <mergeCell ref="A13:C13"/>
    <mergeCell ref="D15:F15"/>
    <mergeCell ref="B58:C58"/>
  </mergeCells>
  <printOptions/>
  <pageMargins left="0.75" right="0.27" top="0.78" bottom="0.27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5">
      <selection activeCell="B18" sqref="B18:H48"/>
    </sheetView>
  </sheetViews>
  <sheetFormatPr defaultColWidth="9.00390625" defaultRowHeight="12.75"/>
  <cols>
    <col min="1" max="1" width="4.375" style="15" customWidth="1"/>
    <col min="2" max="2" width="7.00390625" style="15" customWidth="1"/>
    <col min="3" max="3" width="6.25390625" style="15" customWidth="1"/>
    <col min="4" max="6" width="9.25390625" style="15" customWidth="1"/>
    <col min="7" max="7" width="10.75390625" style="15" customWidth="1"/>
    <col min="8" max="8" width="8.00390625" style="15" customWidth="1"/>
    <col min="9" max="9" width="10.625" style="15" customWidth="1"/>
    <col min="10" max="10" width="9.625" style="21" bestFit="1" customWidth="1"/>
    <col min="11" max="11" width="9.125" style="21" customWidth="1"/>
    <col min="12" max="16384" width="9.125" style="15" customWidth="1"/>
  </cols>
  <sheetData>
    <row r="1" spans="9:11" ht="17.25" customHeight="1">
      <c r="I1" s="15" t="s">
        <v>106</v>
      </c>
      <c r="K1" s="117" t="s">
        <v>135</v>
      </c>
    </row>
    <row r="2" spans="1:11" ht="11.25">
      <c r="A2" s="170" t="s">
        <v>30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1.25">
      <c r="A3" s="171" t="s">
        <v>130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5" spans="1:7" ht="11.25">
      <c r="A5" s="15" t="s">
        <v>99</v>
      </c>
      <c r="G5" s="15" t="s">
        <v>100</v>
      </c>
    </row>
    <row r="6" spans="1:8" ht="15" customHeight="1">
      <c r="A6" s="15" t="s">
        <v>31</v>
      </c>
      <c r="B6" s="15" t="str">
        <f>Törzsadatok!$B$6</f>
        <v>Bereczki Judit Edina</v>
      </c>
      <c r="G6" s="15" t="s">
        <v>31</v>
      </c>
      <c r="H6" s="15">
        <f>Törzsadatok!$B$14</f>
        <v>0</v>
      </c>
    </row>
    <row r="7" spans="1:8" ht="15" customHeight="1">
      <c r="A7" s="15" t="s">
        <v>32</v>
      </c>
      <c r="B7" s="15">
        <f>Törzsadatok!$B$7</f>
        <v>0</v>
      </c>
      <c r="G7" s="15" t="s">
        <v>33</v>
      </c>
      <c r="H7" s="15">
        <f>Törzsadatok!$B$15</f>
        <v>0</v>
      </c>
    </row>
    <row r="8" spans="1:10" ht="15" customHeight="1">
      <c r="A8" s="15" t="s">
        <v>34</v>
      </c>
      <c r="C8" s="15">
        <f>Törzsadatok!$B$8</f>
        <v>0</v>
      </c>
      <c r="G8" s="15" t="s">
        <v>127</v>
      </c>
      <c r="H8" s="15">
        <f>Törzsadatok!$B$16</f>
        <v>0</v>
      </c>
      <c r="I8" s="55">
        <f>Törzsadatok!$B$17</f>
        <v>28316</v>
      </c>
      <c r="J8" s="55"/>
    </row>
    <row r="9" spans="7:8" ht="15" customHeight="1">
      <c r="G9" s="15" t="s">
        <v>101</v>
      </c>
      <c r="H9" s="15" t="str">
        <f>Törzsadatok!$B$18</f>
        <v>Öreg Lámáné</v>
      </c>
    </row>
    <row r="10" spans="7:9" ht="15" customHeight="1">
      <c r="G10" s="15" t="s">
        <v>128</v>
      </c>
      <c r="H10" s="171">
        <f>Törzsadatok!$B$19</f>
        <v>0</v>
      </c>
      <c r="I10" s="171"/>
    </row>
    <row r="11" spans="2:3" ht="11.25">
      <c r="B11" s="15" t="s">
        <v>125</v>
      </c>
      <c r="C11" s="15">
        <f>Törzsadatok!$F$7</f>
        <v>2015</v>
      </c>
    </row>
    <row r="12" ht="12" thickBot="1"/>
    <row r="13" spans="1:11" ht="13.5" customHeight="1" thickBot="1">
      <c r="A13" s="172" t="s">
        <v>131</v>
      </c>
      <c r="B13" s="173"/>
      <c r="C13" s="174"/>
      <c r="D13" s="13">
        <f>Normalap!$E$19</f>
        <v>0</v>
      </c>
      <c r="E13" s="72"/>
      <c r="F13" s="73"/>
      <c r="G13" s="74" t="s">
        <v>44</v>
      </c>
      <c r="H13" s="12" t="str">
        <f>Normalap!$C$19</f>
        <v>Toyota Co.V.</v>
      </c>
      <c r="I13" s="35"/>
      <c r="J13" s="12"/>
      <c r="K13" s="75"/>
    </row>
    <row r="14" spans="1:11" ht="12" hidden="1" thickBot="1">
      <c r="A14" s="71"/>
      <c r="B14" s="46"/>
      <c r="C14" s="46"/>
      <c r="D14" s="46"/>
      <c r="E14" s="46"/>
      <c r="F14" s="64"/>
      <c r="G14" s="56"/>
      <c r="H14" s="56"/>
      <c r="I14" s="63"/>
      <c r="J14" s="65"/>
      <c r="K14" s="45"/>
    </row>
    <row r="15" spans="1:11" s="21" customFormat="1" ht="12.75" customHeight="1" thickBot="1">
      <c r="A15" s="16" t="s">
        <v>45</v>
      </c>
      <c r="B15" s="16" t="s">
        <v>46</v>
      </c>
      <c r="C15" s="60" t="s">
        <v>35</v>
      </c>
      <c r="D15" s="175" t="s">
        <v>36</v>
      </c>
      <c r="E15" s="176"/>
      <c r="F15" s="177"/>
      <c r="G15" s="61" t="s">
        <v>47</v>
      </c>
      <c r="H15" s="18" t="s">
        <v>48</v>
      </c>
      <c r="I15" s="20" t="s">
        <v>47</v>
      </c>
      <c r="J15" s="67" t="s">
        <v>49</v>
      </c>
      <c r="K15" s="43" t="s">
        <v>50</v>
      </c>
    </row>
    <row r="16" spans="1:11" s="21" customFormat="1" ht="10.5" customHeight="1">
      <c r="A16" s="18" t="s">
        <v>51</v>
      </c>
      <c r="B16" s="18"/>
      <c r="C16" s="18"/>
      <c r="D16" s="18" t="s">
        <v>119</v>
      </c>
      <c r="E16" s="18" t="s">
        <v>120</v>
      </c>
      <c r="F16" s="18" t="s">
        <v>121</v>
      </c>
      <c r="G16" s="17" t="s">
        <v>52</v>
      </c>
      <c r="H16" s="18" t="s">
        <v>132</v>
      </c>
      <c r="I16" s="20" t="s">
        <v>52</v>
      </c>
      <c r="J16" s="19" t="s">
        <v>53</v>
      </c>
      <c r="K16" s="43" t="s">
        <v>54</v>
      </c>
    </row>
    <row r="17" spans="1:11" ht="10.5" customHeight="1" thickBot="1">
      <c r="A17" s="22"/>
      <c r="B17" s="23"/>
      <c r="C17" s="23"/>
      <c r="D17" s="23"/>
      <c r="E17" s="23"/>
      <c r="F17" s="23"/>
      <c r="G17" s="24"/>
      <c r="H17" s="25" t="s">
        <v>133</v>
      </c>
      <c r="I17" s="27" t="s">
        <v>55</v>
      </c>
      <c r="J17" s="26" t="s">
        <v>56</v>
      </c>
      <c r="K17" s="44" t="s">
        <v>57</v>
      </c>
    </row>
    <row r="18" spans="1:11" ht="10.5" customHeight="1">
      <c r="A18" s="66" t="s">
        <v>58</v>
      </c>
      <c r="B18" s="68"/>
      <c r="C18" s="68"/>
      <c r="D18" s="62"/>
      <c r="E18" s="62"/>
      <c r="F18" s="63"/>
      <c r="G18" s="63"/>
      <c r="H18" s="63"/>
      <c r="I18" s="77">
        <f>$F$55*H18*$F$56/100</f>
        <v>0</v>
      </c>
      <c r="J18" s="77"/>
      <c r="K18" s="78"/>
    </row>
    <row r="19" spans="1:11" ht="10.5" customHeight="1">
      <c r="A19" s="28" t="s">
        <v>60</v>
      </c>
      <c r="B19" s="69"/>
      <c r="C19" s="69"/>
      <c r="D19" s="32"/>
      <c r="E19" s="32"/>
      <c r="F19" s="30"/>
      <c r="G19" s="30"/>
      <c r="H19" s="30"/>
      <c r="I19" s="79">
        <f aca="true" t="shared" si="0" ref="I19:I52">$F$55*H19*$F$56/100</f>
        <v>0</v>
      </c>
      <c r="J19" s="79"/>
      <c r="K19" s="80"/>
    </row>
    <row r="20" spans="1:11" ht="10.5" customHeight="1">
      <c r="A20" s="28" t="s">
        <v>61</v>
      </c>
      <c r="B20" s="69"/>
      <c r="C20" s="69"/>
      <c r="D20" s="32"/>
      <c r="E20" s="32"/>
      <c r="F20" s="30"/>
      <c r="G20" s="30"/>
      <c r="H20" s="30"/>
      <c r="I20" s="79">
        <f t="shared" si="0"/>
        <v>0</v>
      </c>
      <c r="J20" s="79"/>
      <c r="K20" s="80"/>
    </row>
    <row r="21" spans="1:11" ht="10.5" customHeight="1">
      <c r="A21" s="28" t="s">
        <v>62</v>
      </c>
      <c r="B21" s="69"/>
      <c r="C21" s="69"/>
      <c r="D21" s="32"/>
      <c r="E21" s="32"/>
      <c r="F21" s="30"/>
      <c r="G21" s="30"/>
      <c r="H21" s="30"/>
      <c r="I21" s="79">
        <f t="shared" si="0"/>
        <v>0</v>
      </c>
      <c r="J21" s="79"/>
      <c r="K21" s="80"/>
    </row>
    <row r="22" spans="1:11" ht="10.5" customHeight="1">
      <c r="A22" s="28" t="s">
        <v>63</v>
      </c>
      <c r="B22" s="69"/>
      <c r="C22" s="69"/>
      <c r="D22" s="30"/>
      <c r="E22" s="30"/>
      <c r="F22" s="30"/>
      <c r="G22" s="30"/>
      <c r="H22" s="30"/>
      <c r="I22" s="79">
        <f t="shared" si="0"/>
        <v>0</v>
      </c>
      <c r="J22" s="79"/>
      <c r="K22" s="80"/>
    </row>
    <row r="23" spans="1:11" ht="10.5" customHeight="1">
      <c r="A23" s="28" t="s">
        <v>64</v>
      </c>
      <c r="B23" s="69"/>
      <c r="C23" s="69"/>
      <c r="D23" s="30"/>
      <c r="E23" s="30"/>
      <c r="F23" s="30"/>
      <c r="G23" s="30"/>
      <c r="H23" s="30"/>
      <c r="I23" s="79">
        <f t="shared" si="0"/>
        <v>0</v>
      </c>
      <c r="J23" s="79"/>
      <c r="K23" s="80"/>
    </row>
    <row r="24" spans="1:11" ht="10.5" customHeight="1">
      <c r="A24" s="28" t="s">
        <v>65</v>
      </c>
      <c r="B24" s="69"/>
      <c r="C24" s="69"/>
      <c r="D24" s="30"/>
      <c r="E24" s="30"/>
      <c r="F24" s="30"/>
      <c r="G24" s="30"/>
      <c r="H24" s="30"/>
      <c r="I24" s="79">
        <f t="shared" si="0"/>
        <v>0</v>
      </c>
      <c r="J24" s="79"/>
      <c r="K24" s="80"/>
    </row>
    <row r="25" spans="1:11" ht="10.5" customHeight="1">
      <c r="A25" s="28" t="s">
        <v>66</v>
      </c>
      <c r="B25" s="69"/>
      <c r="C25" s="69"/>
      <c r="D25" s="30"/>
      <c r="E25" s="30"/>
      <c r="F25" s="30"/>
      <c r="G25" s="30"/>
      <c r="H25" s="30"/>
      <c r="I25" s="79">
        <f t="shared" si="0"/>
        <v>0</v>
      </c>
      <c r="J25" s="79"/>
      <c r="K25" s="80"/>
    </row>
    <row r="26" spans="1:11" ht="10.5" customHeight="1">
      <c r="A26" s="33" t="s">
        <v>67</v>
      </c>
      <c r="B26" s="69"/>
      <c r="C26" s="69"/>
      <c r="D26" s="30"/>
      <c r="E26" s="30"/>
      <c r="F26" s="30"/>
      <c r="G26" s="30"/>
      <c r="H26" s="30"/>
      <c r="I26" s="79">
        <f t="shared" si="0"/>
        <v>0</v>
      </c>
      <c r="J26" s="79"/>
      <c r="K26" s="80"/>
    </row>
    <row r="27" spans="1:11" ht="10.5" customHeight="1">
      <c r="A27" s="28" t="s">
        <v>37</v>
      </c>
      <c r="B27" s="69"/>
      <c r="C27" s="69"/>
      <c r="D27" s="30"/>
      <c r="E27" s="30"/>
      <c r="F27" s="30"/>
      <c r="G27" s="30"/>
      <c r="H27" s="30"/>
      <c r="I27" s="79">
        <f t="shared" si="0"/>
        <v>0</v>
      </c>
      <c r="J27" s="79"/>
      <c r="K27" s="80"/>
    </row>
    <row r="28" spans="1:11" ht="10.5" customHeight="1">
      <c r="A28" s="28" t="s">
        <v>38</v>
      </c>
      <c r="B28" s="69"/>
      <c r="C28" s="69"/>
      <c r="D28" s="30"/>
      <c r="E28" s="30"/>
      <c r="F28" s="30"/>
      <c r="G28" s="30"/>
      <c r="H28" s="30"/>
      <c r="I28" s="79">
        <f t="shared" si="0"/>
        <v>0</v>
      </c>
      <c r="J28" s="79"/>
      <c r="K28" s="80"/>
    </row>
    <row r="29" spans="1:11" ht="10.5" customHeight="1">
      <c r="A29" s="28" t="s">
        <v>39</v>
      </c>
      <c r="B29" s="69"/>
      <c r="C29" s="69"/>
      <c r="D29" s="30"/>
      <c r="E29" s="30"/>
      <c r="F29" s="30"/>
      <c r="G29" s="30"/>
      <c r="H29" s="30"/>
      <c r="I29" s="79">
        <f t="shared" si="0"/>
        <v>0</v>
      </c>
      <c r="J29" s="79"/>
      <c r="K29" s="80"/>
    </row>
    <row r="30" spans="1:11" ht="10.5" customHeight="1">
      <c r="A30" s="28" t="s">
        <v>40</v>
      </c>
      <c r="B30" s="69"/>
      <c r="C30" s="69"/>
      <c r="D30" s="30"/>
      <c r="E30" s="30"/>
      <c r="F30" s="30"/>
      <c r="G30" s="30"/>
      <c r="H30" s="30"/>
      <c r="I30" s="79">
        <f t="shared" si="0"/>
        <v>0</v>
      </c>
      <c r="J30" s="79"/>
      <c r="K30" s="80"/>
    </row>
    <row r="31" spans="1:11" ht="10.5" customHeight="1">
      <c r="A31" s="28" t="s">
        <v>41</v>
      </c>
      <c r="B31" s="69"/>
      <c r="C31" s="69"/>
      <c r="D31" s="30"/>
      <c r="E31" s="30"/>
      <c r="F31" s="30"/>
      <c r="G31" s="30"/>
      <c r="H31" s="30"/>
      <c r="I31" s="79">
        <f t="shared" si="0"/>
        <v>0</v>
      </c>
      <c r="J31" s="79"/>
      <c r="K31" s="80"/>
    </row>
    <row r="32" spans="1:11" ht="10.5" customHeight="1">
      <c r="A32" s="28" t="s">
        <v>42</v>
      </c>
      <c r="B32" s="69"/>
      <c r="C32" s="69"/>
      <c r="D32" s="30"/>
      <c r="E32" s="30"/>
      <c r="F32" s="30"/>
      <c r="G32" s="30"/>
      <c r="H32" s="30"/>
      <c r="I32" s="79">
        <f t="shared" si="0"/>
        <v>0</v>
      </c>
      <c r="J32" s="79"/>
      <c r="K32" s="80"/>
    </row>
    <row r="33" spans="1:11" ht="10.5" customHeight="1">
      <c r="A33" s="28" t="s">
        <v>68</v>
      </c>
      <c r="B33" s="69"/>
      <c r="C33" s="69"/>
      <c r="D33" s="30"/>
      <c r="E33" s="30"/>
      <c r="F33" s="30"/>
      <c r="G33" s="30"/>
      <c r="H33" s="30"/>
      <c r="I33" s="79">
        <f t="shared" si="0"/>
        <v>0</v>
      </c>
      <c r="J33" s="79"/>
      <c r="K33" s="80"/>
    </row>
    <row r="34" spans="1:11" ht="10.5" customHeight="1">
      <c r="A34" s="28" t="s">
        <v>69</v>
      </c>
      <c r="B34" s="70"/>
      <c r="C34" s="70"/>
      <c r="D34" s="34"/>
      <c r="E34" s="34"/>
      <c r="F34" s="30"/>
      <c r="G34" s="30"/>
      <c r="H34" s="30"/>
      <c r="I34" s="79">
        <f t="shared" si="0"/>
        <v>0</v>
      </c>
      <c r="J34" s="79"/>
      <c r="K34" s="80"/>
    </row>
    <row r="35" spans="1:11" ht="10.5" customHeight="1">
      <c r="A35" s="28" t="s">
        <v>70</v>
      </c>
      <c r="B35" s="69"/>
      <c r="C35" s="69"/>
      <c r="D35" s="30"/>
      <c r="E35" s="30"/>
      <c r="F35" s="30"/>
      <c r="G35" s="30"/>
      <c r="H35" s="30"/>
      <c r="I35" s="79">
        <f t="shared" si="0"/>
        <v>0</v>
      </c>
      <c r="J35" s="79"/>
      <c r="K35" s="80"/>
    </row>
    <row r="36" spans="1:11" ht="10.5" customHeight="1">
      <c r="A36" s="28" t="s">
        <v>71</v>
      </c>
      <c r="B36" s="69"/>
      <c r="C36" s="69"/>
      <c r="D36" s="30"/>
      <c r="E36" s="30"/>
      <c r="F36" s="30"/>
      <c r="G36" s="30"/>
      <c r="H36" s="30"/>
      <c r="I36" s="79">
        <f t="shared" si="0"/>
        <v>0</v>
      </c>
      <c r="J36" s="79"/>
      <c r="K36" s="80"/>
    </row>
    <row r="37" spans="1:11" ht="10.5" customHeight="1">
      <c r="A37" s="28" t="s">
        <v>72</v>
      </c>
      <c r="B37" s="69"/>
      <c r="C37" s="69"/>
      <c r="D37" s="30"/>
      <c r="E37" s="30"/>
      <c r="F37" s="30"/>
      <c r="G37" s="30"/>
      <c r="H37" s="30"/>
      <c r="I37" s="79">
        <f t="shared" si="0"/>
        <v>0</v>
      </c>
      <c r="J37" s="79"/>
      <c r="K37" s="80"/>
    </row>
    <row r="38" spans="1:11" ht="10.5" customHeight="1">
      <c r="A38" s="28" t="s">
        <v>73</v>
      </c>
      <c r="B38" s="69"/>
      <c r="C38" s="69"/>
      <c r="D38" s="30"/>
      <c r="E38" s="30"/>
      <c r="F38" s="30"/>
      <c r="G38" s="30"/>
      <c r="H38" s="30"/>
      <c r="I38" s="79">
        <f t="shared" si="0"/>
        <v>0</v>
      </c>
      <c r="J38" s="79"/>
      <c r="K38" s="80"/>
    </row>
    <row r="39" spans="1:11" ht="10.5" customHeight="1">
      <c r="A39" s="28" t="s">
        <v>74</v>
      </c>
      <c r="B39" s="69"/>
      <c r="C39" s="69"/>
      <c r="D39" s="30"/>
      <c r="E39" s="30"/>
      <c r="F39" s="30"/>
      <c r="G39" s="30"/>
      <c r="H39" s="30"/>
      <c r="I39" s="79">
        <f t="shared" si="0"/>
        <v>0</v>
      </c>
      <c r="J39" s="79"/>
      <c r="K39" s="80"/>
    </row>
    <row r="40" spans="1:11" ht="10.5" customHeight="1">
      <c r="A40" s="28" t="s">
        <v>75</v>
      </c>
      <c r="B40" s="69"/>
      <c r="C40" s="69"/>
      <c r="D40" s="30"/>
      <c r="E40" s="30"/>
      <c r="F40" s="30"/>
      <c r="G40" s="30"/>
      <c r="H40" s="30"/>
      <c r="I40" s="79">
        <f t="shared" si="0"/>
        <v>0</v>
      </c>
      <c r="J40" s="79"/>
      <c r="K40" s="80"/>
    </row>
    <row r="41" spans="1:11" ht="10.5" customHeight="1">
      <c r="A41" s="28" t="s">
        <v>76</v>
      </c>
      <c r="B41" s="69"/>
      <c r="C41" s="69"/>
      <c r="D41" s="30"/>
      <c r="E41" s="30"/>
      <c r="F41" s="30"/>
      <c r="G41" s="30"/>
      <c r="H41" s="30"/>
      <c r="I41" s="79">
        <f t="shared" si="0"/>
        <v>0</v>
      </c>
      <c r="J41" s="79"/>
      <c r="K41" s="80"/>
    </row>
    <row r="42" spans="1:11" ht="10.5" customHeight="1">
      <c r="A42" s="28" t="s">
        <v>77</v>
      </c>
      <c r="B42" s="69"/>
      <c r="C42" s="69"/>
      <c r="D42" s="30"/>
      <c r="E42" s="30"/>
      <c r="F42" s="30"/>
      <c r="G42" s="30"/>
      <c r="H42" s="30"/>
      <c r="I42" s="79">
        <f t="shared" si="0"/>
        <v>0</v>
      </c>
      <c r="J42" s="79"/>
      <c r="K42" s="80"/>
    </row>
    <row r="43" spans="1:11" ht="10.5" customHeight="1">
      <c r="A43" s="28" t="s">
        <v>78</v>
      </c>
      <c r="B43" s="69"/>
      <c r="C43" s="69"/>
      <c r="D43" s="30"/>
      <c r="E43" s="30"/>
      <c r="F43" s="30"/>
      <c r="G43" s="30"/>
      <c r="H43" s="30"/>
      <c r="I43" s="79">
        <f t="shared" si="0"/>
        <v>0</v>
      </c>
      <c r="J43" s="79"/>
      <c r="K43" s="80"/>
    </row>
    <row r="44" spans="1:11" ht="10.5" customHeight="1">
      <c r="A44" s="28" t="s">
        <v>79</v>
      </c>
      <c r="B44" s="69"/>
      <c r="C44" s="69"/>
      <c r="D44" s="30"/>
      <c r="E44" s="30"/>
      <c r="F44" s="30"/>
      <c r="G44" s="30"/>
      <c r="H44" s="30"/>
      <c r="I44" s="79">
        <f t="shared" si="0"/>
        <v>0</v>
      </c>
      <c r="J44" s="79"/>
      <c r="K44" s="80"/>
    </row>
    <row r="45" spans="1:11" ht="10.5" customHeight="1">
      <c r="A45" s="28" t="s">
        <v>80</v>
      </c>
      <c r="B45" s="69"/>
      <c r="C45" s="69"/>
      <c r="D45" s="30"/>
      <c r="E45" s="30"/>
      <c r="F45" s="30"/>
      <c r="G45" s="30"/>
      <c r="H45" s="30"/>
      <c r="I45" s="79">
        <f t="shared" si="0"/>
        <v>0</v>
      </c>
      <c r="J45" s="79"/>
      <c r="K45" s="80"/>
    </row>
    <row r="46" spans="1:11" ht="10.5" customHeight="1">
      <c r="A46" s="28" t="s">
        <v>81</v>
      </c>
      <c r="B46" s="69"/>
      <c r="C46" s="69"/>
      <c r="D46" s="30"/>
      <c r="E46" s="30"/>
      <c r="F46" s="30"/>
      <c r="G46" s="30"/>
      <c r="H46" s="30"/>
      <c r="I46" s="79">
        <f t="shared" si="0"/>
        <v>0</v>
      </c>
      <c r="J46" s="79"/>
      <c r="K46" s="80"/>
    </row>
    <row r="47" spans="1:11" ht="10.5" customHeight="1">
      <c r="A47" s="28" t="s">
        <v>82</v>
      </c>
      <c r="B47" s="69"/>
      <c r="C47" s="69"/>
      <c r="D47" s="30"/>
      <c r="E47" s="30"/>
      <c r="F47" s="30"/>
      <c r="G47" s="30"/>
      <c r="H47" s="30"/>
      <c r="I47" s="79">
        <f t="shared" si="0"/>
        <v>0</v>
      </c>
      <c r="J47" s="79"/>
      <c r="K47" s="80"/>
    </row>
    <row r="48" spans="1:11" ht="10.5" customHeight="1">
      <c r="A48" s="28" t="s">
        <v>83</v>
      </c>
      <c r="B48" s="69"/>
      <c r="C48" s="69"/>
      <c r="D48" s="30"/>
      <c r="E48" s="30"/>
      <c r="F48" s="30"/>
      <c r="G48" s="30"/>
      <c r="H48" s="30"/>
      <c r="I48" s="79">
        <f t="shared" si="0"/>
        <v>0</v>
      </c>
      <c r="J48" s="79"/>
      <c r="K48" s="80"/>
    </row>
    <row r="49" spans="1:11" ht="10.5" customHeight="1">
      <c r="A49" s="28" t="s">
        <v>84</v>
      </c>
      <c r="B49" s="69"/>
      <c r="C49" s="69"/>
      <c r="D49" s="30"/>
      <c r="E49" s="30"/>
      <c r="F49" s="30"/>
      <c r="G49" s="30"/>
      <c r="H49" s="30"/>
      <c r="I49" s="79">
        <f t="shared" si="0"/>
        <v>0</v>
      </c>
      <c r="J49" s="79"/>
      <c r="K49" s="80"/>
    </row>
    <row r="50" spans="1:11" ht="10.5" customHeight="1">
      <c r="A50" s="28" t="s">
        <v>85</v>
      </c>
      <c r="B50" s="69"/>
      <c r="C50" s="69"/>
      <c r="D50" s="30"/>
      <c r="E50" s="30"/>
      <c r="F50" s="30"/>
      <c r="G50" s="30"/>
      <c r="H50" s="30"/>
      <c r="I50" s="79">
        <f t="shared" si="0"/>
        <v>0</v>
      </c>
      <c r="J50" s="79"/>
      <c r="K50" s="80"/>
    </row>
    <row r="51" spans="1:11" ht="10.5" customHeight="1">
      <c r="A51" s="28" t="s">
        <v>86</v>
      </c>
      <c r="B51" s="69"/>
      <c r="C51" s="69"/>
      <c r="D51" s="30"/>
      <c r="E51" s="30"/>
      <c r="F51" s="30"/>
      <c r="G51" s="30"/>
      <c r="H51" s="30"/>
      <c r="I51" s="79">
        <f t="shared" si="0"/>
        <v>0</v>
      </c>
      <c r="J51" s="79"/>
      <c r="K51" s="80"/>
    </row>
    <row r="52" spans="1:11" ht="10.5" customHeight="1" thickBot="1">
      <c r="A52" s="83" t="s">
        <v>87</v>
      </c>
      <c r="B52" s="76"/>
      <c r="C52" s="76"/>
      <c r="D52" s="14"/>
      <c r="E52" s="14"/>
      <c r="F52" s="14"/>
      <c r="G52" s="14"/>
      <c r="H52" s="14"/>
      <c r="I52" s="81">
        <f t="shared" si="0"/>
        <v>0</v>
      </c>
      <c r="J52" s="81"/>
      <c r="K52" s="82"/>
    </row>
    <row r="53" spans="1:11" s="102" customFormat="1" ht="14.25" customHeight="1" thickBot="1">
      <c r="A53" s="96" t="s">
        <v>88</v>
      </c>
      <c r="B53" s="97"/>
      <c r="C53" s="97"/>
      <c r="D53" s="97"/>
      <c r="E53" s="97"/>
      <c r="F53" s="97"/>
      <c r="G53" s="98"/>
      <c r="H53" s="99">
        <f>SUM(H18:H52)</f>
        <v>0</v>
      </c>
      <c r="I53" s="100">
        <f>SUM(I18:I52)</f>
        <v>0</v>
      </c>
      <c r="J53" s="100">
        <f>SUM(J18:J52)</f>
        <v>0</v>
      </c>
      <c r="K53" s="101">
        <f>SUM(K18:K52)</f>
        <v>0</v>
      </c>
    </row>
    <row r="54" spans="1:11" ht="10.5" customHeight="1">
      <c r="A54" s="88" t="s">
        <v>89</v>
      </c>
      <c r="B54" s="89"/>
      <c r="C54" s="89"/>
      <c r="D54" s="89"/>
      <c r="E54" s="89"/>
      <c r="F54" s="47" t="str">
        <f>IF(Normalap!$F$16=1,"benzin","gázolaj")</f>
        <v>benzin</v>
      </c>
      <c r="G54" s="21"/>
      <c r="H54" s="21"/>
      <c r="I54" s="21"/>
      <c r="K54" s="45"/>
    </row>
    <row r="55" spans="1:11" ht="10.5" customHeight="1">
      <c r="A55" s="37" t="s">
        <v>90</v>
      </c>
      <c r="B55" s="31"/>
      <c r="C55" s="38"/>
      <c r="D55" s="31"/>
      <c r="E55" s="31"/>
      <c r="F55" s="95">
        <f>Normalap!$C$9</f>
        <v>357</v>
      </c>
      <c r="G55" s="84" t="s">
        <v>91</v>
      </c>
      <c r="H55" s="39"/>
      <c r="I55" s="42"/>
      <c r="J55" s="103">
        <f>I53</f>
        <v>0</v>
      </c>
      <c r="K55" s="45"/>
    </row>
    <row r="56" spans="1:11" ht="10.5" customHeight="1">
      <c r="A56" s="37" t="s">
        <v>92</v>
      </c>
      <c r="B56" s="31"/>
      <c r="C56" s="31"/>
      <c r="D56" s="31"/>
      <c r="E56" s="38"/>
      <c r="F56" s="95">
        <f>Normalap!$E$23</f>
        <v>11.4</v>
      </c>
      <c r="G56" s="84" t="s">
        <v>93</v>
      </c>
      <c r="H56" s="39"/>
      <c r="I56" s="42"/>
      <c r="J56" s="103">
        <f>H53*Normalap!$E$25</f>
        <v>0</v>
      </c>
      <c r="K56" s="45"/>
    </row>
    <row r="57" spans="1:11" ht="10.5" customHeight="1">
      <c r="A57" s="36" t="s">
        <v>94</v>
      </c>
      <c r="B57" s="87"/>
      <c r="C57" s="21"/>
      <c r="D57" s="21"/>
      <c r="E57" s="21"/>
      <c r="F57" s="90"/>
      <c r="G57" s="84" t="s">
        <v>122</v>
      </c>
      <c r="H57" s="39"/>
      <c r="I57" s="42"/>
      <c r="J57" s="104">
        <f>SUM(J55+J56)</f>
        <v>0</v>
      </c>
      <c r="K57" s="45"/>
    </row>
    <row r="58" spans="1:11" ht="10.5" customHeight="1">
      <c r="A58" s="92"/>
      <c r="B58" s="178" t="s">
        <v>95</v>
      </c>
      <c r="C58" s="178"/>
      <c r="D58" s="85"/>
      <c r="E58" s="84"/>
      <c r="F58" s="95" t="s">
        <v>96</v>
      </c>
      <c r="G58" s="105" t="s">
        <v>123</v>
      </c>
      <c r="H58" s="39"/>
      <c r="I58" s="42"/>
      <c r="J58" s="48">
        <f>J57+J53+K53</f>
        <v>0</v>
      </c>
      <c r="K58" s="45"/>
    </row>
    <row r="59" spans="1:11" ht="10.5" customHeight="1">
      <c r="A59" s="92"/>
      <c r="B59" s="169" t="s">
        <v>97</v>
      </c>
      <c r="C59" s="169"/>
      <c r="D59" s="85"/>
      <c r="E59" s="84"/>
      <c r="F59" s="95" t="s">
        <v>96</v>
      </c>
      <c r="G59" s="106" t="s">
        <v>124</v>
      </c>
      <c r="H59" s="93"/>
      <c r="I59" s="93"/>
      <c r="J59" s="49">
        <v>0</v>
      </c>
      <c r="K59" s="45"/>
    </row>
    <row r="60" spans="1:11" ht="10.5" customHeight="1">
      <c r="A60" s="91"/>
      <c r="B60" s="169" t="s">
        <v>98</v>
      </c>
      <c r="C60" s="169"/>
      <c r="D60" s="21"/>
      <c r="E60" s="30"/>
      <c r="F60" s="94" t="s">
        <v>96</v>
      </c>
      <c r="G60" s="29"/>
      <c r="H60" s="31"/>
      <c r="I60" s="38"/>
      <c r="J60" s="30"/>
      <c r="K60" s="45"/>
    </row>
    <row r="61" spans="1:11" ht="10.5" customHeight="1" thickBot="1">
      <c r="A61" s="86"/>
      <c r="B61" s="40"/>
      <c r="C61" s="40"/>
      <c r="D61" s="40"/>
      <c r="E61" s="40"/>
      <c r="F61" s="40"/>
      <c r="G61" s="86"/>
      <c r="H61" s="40"/>
      <c r="I61" s="40"/>
      <c r="J61" s="40"/>
      <c r="K61" s="41"/>
    </row>
    <row r="62" ht="12" thickBot="1"/>
    <row r="63" spans="6:9" ht="13.5" thickBot="1">
      <c r="F63" s="118" t="s">
        <v>102</v>
      </c>
      <c r="G63" s="119"/>
      <c r="H63" s="119"/>
      <c r="I63" s="120">
        <f>J58-J59</f>
        <v>0</v>
      </c>
    </row>
    <row r="65" spans="2:10" ht="11.25">
      <c r="B65" s="15" t="s">
        <v>103</v>
      </c>
      <c r="H65" s="50"/>
      <c r="I65" s="50"/>
      <c r="J65" s="50"/>
    </row>
    <row r="66" ht="11.25">
      <c r="I66" s="51" t="s">
        <v>104</v>
      </c>
    </row>
    <row r="68" spans="2:10" ht="11.25">
      <c r="B68" s="15" t="s">
        <v>105</v>
      </c>
      <c r="H68" s="50"/>
      <c r="I68" s="50"/>
      <c r="J68" s="50"/>
    </row>
    <row r="69" ht="11.25">
      <c r="I69" s="51" t="s">
        <v>104</v>
      </c>
    </row>
    <row r="70" ht="11.25">
      <c r="B70" s="15" t="s">
        <v>43</v>
      </c>
    </row>
  </sheetData>
  <sheetProtection/>
  <protectedRanges>
    <protectedRange sqref="J55:J57" name="Tartom?ny1_1"/>
  </protectedRanges>
  <mergeCells count="8">
    <mergeCell ref="B59:C59"/>
    <mergeCell ref="B60:C60"/>
    <mergeCell ref="A2:K2"/>
    <mergeCell ref="A3:K3"/>
    <mergeCell ref="H10:I10"/>
    <mergeCell ref="A13:C13"/>
    <mergeCell ref="D15:F15"/>
    <mergeCell ref="B58:C58"/>
  </mergeCells>
  <printOptions/>
  <pageMargins left="0.65" right="0.47" top="0.43" bottom="1" header="0.5" footer="0.5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Suller Krisztina (láma)</dc:creator>
  <cp:keywords/>
  <dc:description/>
  <cp:lastModifiedBy>OS</cp:lastModifiedBy>
  <cp:lastPrinted>2015-11-15T08:26:46Z</cp:lastPrinted>
  <dcterms:created xsi:type="dcterms:W3CDTF">2001-01-07T17:07:25Z</dcterms:created>
  <dcterms:modified xsi:type="dcterms:W3CDTF">2016-02-09T11:40:08Z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